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60" yWindow="65521" windowWidth="10050" windowHeight="8880" activeTab="1"/>
  </bookViews>
  <sheets>
    <sheet name="DATABASE" sheetId="1" r:id="rId1"/>
    <sheet name="From KP4" sheetId="2" r:id="rId2"/>
  </sheets>
  <externalReferences>
    <externalReference r:id="rId5"/>
    <externalReference r:id="rId6"/>
  </externalReferences>
  <definedNames>
    <definedName name="data">'DATABASE'!$6:$172</definedName>
    <definedName name="KUNCI">'From KP4'!$O$2</definedName>
    <definedName name="_xlnm.Print_Area" localSheetId="1">'From KP4'!$A$1:$K$64</definedName>
    <definedName name="sumber">'[1]data'!$A$3:$CN$48</definedName>
    <definedName name="sumber1">'[1]data'!$A$3:$CS$49</definedName>
    <definedName name="ttd">'DATABASE'!$C$1:$C$2</definedName>
  </definedNames>
  <calcPr fullCalcOnLoad="1"/>
</workbook>
</file>

<file path=xl/sharedStrings.xml><?xml version="1.0" encoding="utf-8"?>
<sst xmlns="http://schemas.openxmlformats.org/spreadsheetml/2006/main" count="755" uniqueCount="277">
  <si>
    <t>no</t>
  </si>
  <si>
    <t>nip</t>
  </si>
  <si>
    <t>tmp_lhr</t>
  </si>
  <si>
    <t>tgl_lhr</t>
  </si>
  <si>
    <t>jk</t>
  </si>
  <si>
    <t>agama</t>
  </si>
  <si>
    <t>status_peg</t>
  </si>
  <si>
    <t>nip_s/i</t>
  </si>
  <si>
    <t>Tahun</t>
  </si>
  <si>
    <t>Laki-laki</t>
  </si>
  <si>
    <t>A.K.</t>
  </si>
  <si>
    <t>-</t>
  </si>
  <si>
    <t>Perempuan</t>
  </si>
  <si>
    <t>3</t>
  </si>
  <si>
    <t>00</t>
  </si>
  <si>
    <t>jml klrg ditanggung</t>
  </si>
  <si>
    <t>masa kerja  gol tahun</t>
  </si>
  <si>
    <t>masa kerja  gol bulan</t>
  </si>
  <si>
    <t>masa kerja  seluruh tahun</t>
  </si>
  <si>
    <t>masa kerja  seluruh bulan</t>
  </si>
  <si>
    <t>nama suami/istri</t>
  </si>
  <si>
    <t>tempat lahir suami/istri</t>
  </si>
  <si>
    <t>tgl lahir suami / istri</t>
  </si>
  <si>
    <t>pekerjaan suami / istri</t>
  </si>
  <si>
    <t>tgl kawin</t>
  </si>
  <si>
    <t>penghslan istri / suami</t>
  </si>
  <si>
    <t>nama anak ke1</t>
  </si>
  <si>
    <t>tempat lhr anak ke1</t>
  </si>
  <si>
    <t>tgl lahir anak ke1</t>
  </si>
  <si>
    <t>status anak ke1</t>
  </si>
  <si>
    <t>anak dari suami / istri ke</t>
  </si>
  <si>
    <t>jenis kelamin anak ke1</t>
  </si>
  <si>
    <t>status kawin anak ke1</t>
  </si>
  <si>
    <t>sekolah / kuliah anak ke1</t>
  </si>
  <si>
    <t>dapat / tidak anak ke1</t>
  </si>
  <si>
    <t>nama anak ke2</t>
  </si>
  <si>
    <t>tempat lhr anak ke2</t>
  </si>
  <si>
    <t>tgl lahir anak ke2</t>
  </si>
  <si>
    <t>status anak ke2</t>
  </si>
  <si>
    <t>jenis kelamin anak ke2</t>
  </si>
  <si>
    <t>status kawin anak ke2</t>
  </si>
  <si>
    <t>sekolah / kuliah anak ke2</t>
  </si>
  <si>
    <t>dapat / tidak anak ke2</t>
  </si>
  <si>
    <t>nama anak ke3</t>
  </si>
  <si>
    <t>tempat lhr anak ke3</t>
  </si>
  <si>
    <t>tgl lahir anak ke3</t>
  </si>
  <si>
    <t>status anak ke3</t>
  </si>
  <si>
    <t>jenis kelamin anak ke3</t>
  </si>
  <si>
    <t>sekolah / kuliah anak ke3</t>
  </si>
  <si>
    <t>nama anak ke4</t>
  </si>
  <si>
    <t>tempat lhr anak ke4</t>
  </si>
  <si>
    <t>tgl lahir anak ke4</t>
  </si>
  <si>
    <t>status anak ke4</t>
  </si>
  <si>
    <t>jenis kelamin anak ke4</t>
  </si>
  <si>
    <t>status kawin anak ke4</t>
  </si>
  <si>
    <t>sekolah / kuliah anak ke4</t>
  </si>
  <si>
    <t>dapat / tidak anak ke4</t>
  </si>
  <si>
    <t>nama anak ke5</t>
  </si>
  <si>
    <t>tempat lhr anak ke5</t>
  </si>
  <si>
    <t>tgl lahir anak ke5</t>
  </si>
  <si>
    <t>status anak ke5</t>
  </si>
  <si>
    <t>jenis kelamin anak ke5</t>
  </si>
  <si>
    <t>status kawin anak ke5</t>
  </si>
  <si>
    <t>sekolah / kuliah anak ke5</t>
  </si>
  <si>
    <t>dapat / tidak anak ke5</t>
  </si>
  <si>
    <t>nama anak ke6</t>
  </si>
  <si>
    <t>tempat lhr anak ke6</t>
  </si>
  <si>
    <t>tgl lahir anak ke6</t>
  </si>
  <si>
    <t>status anak ke6</t>
  </si>
  <si>
    <t>jenis kelamin anak ke6</t>
  </si>
  <si>
    <t>status kawin anak ke6</t>
  </si>
  <si>
    <t>sekolah / kuliah anak ke6</t>
  </si>
  <si>
    <t>dapat / tidak anak ke6</t>
  </si>
  <si>
    <t>nama anak ke7</t>
  </si>
  <si>
    <t>tempat lhr anak ke7</t>
  </si>
  <si>
    <t>tgl lahir anak ke7</t>
  </si>
  <si>
    <t>status anak ke7</t>
  </si>
  <si>
    <t>jenis kelamin anak ke7</t>
  </si>
  <si>
    <t>status kawin anak ke7</t>
  </si>
  <si>
    <t>sekolah / kuliah anak ke7</t>
  </si>
  <si>
    <t>dapat / tidak anak ke7</t>
  </si>
  <si>
    <t>SURAT KETERANGAN</t>
  </si>
  <si>
    <t>UNTUK MENDAPATKAN PEMBAYARAN TUNJANGAN KELUARGA</t>
  </si>
  <si>
    <t>NAMA INSTANSI</t>
  </si>
  <si>
    <t>:</t>
  </si>
  <si>
    <t>ALAMAT LENGKAP INSTANSI</t>
  </si>
  <si>
    <t>INSTANSI INDUK *)</t>
  </si>
  <si>
    <t>PEMBANTU BENDAHARA GAJI</t>
  </si>
  <si>
    <t>1.</t>
  </si>
  <si>
    <t xml:space="preserve">    </t>
  </si>
  <si>
    <t>Nama Lengkap</t>
  </si>
  <si>
    <t>2.</t>
  </si>
  <si>
    <t>N. I. P.</t>
  </si>
  <si>
    <t>3.</t>
  </si>
  <si>
    <t>4.</t>
  </si>
  <si>
    <t>5.</t>
  </si>
  <si>
    <t>Tgl.</t>
  </si>
  <si>
    <t>6.</t>
  </si>
  <si>
    <t>Jenis Kelamin **)</t>
  </si>
  <si>
    <t>7.</t>
  </si>
  <si>
    <t>8.</t>
  </si>
  <si>
    <t>9.</t>
  </si>
  <si>
    <t>10.</t>
  </si>
  <si>
    <t>11.</t>
  </si>
  <si>
    <t>Status Kepegawaian **)</t>
  </si>
  <si>
    <t>12.</t>
  </si>
  <si>
    <t xml:space="preserve">: </t>
  </si>
  <si>
    <t>13.</t>
  </si>
  <si>
    <t>14.</t>
  </si>
  <si>
    <t>Jabatan Struktural/Fungsionil</t>
  </si>
  <si>
    <t>15.</t>
  </si>
  <si>
    <t>Jumlah Keluarga tertanggung</t>
  </si>
  <si>
    <t>Orang</t>
  </si>
  <si>
    <t>Masa Kerja golongan</t>
  </si>
  <si>
    <t>bulan</t>
  </si>
  <si>
    <t>Pegawai yang bersangkutan</t>
  </si>
  <si>
    <t>Catatan :</t>
  </si>
  <si>
    <t>A.</t>
  </si>
  <si>
    <t>B.</t>
  </si>
  <si>
    <t>NIP.</t>
  </si>
  <si>
    <t>1</t>
  </si>
  <si>
    <t>uang tunjangan yang telah saya terima yang seharusnya bukan menjadi hak saya.</t>
  </si>
  <si>
    <t xml:space="preserve">dituntut dimuka pengadilan berdasarkan Undang-undang yang berlaku, dan  bersedia  mengembalikan semua </t>
  </si>
  <si>
    <t xml:space="preserve">Keterangan ini saya buat dengan sesungguhnya dan apabila keterangan ini tidak benar (palsu), saya bersedia </t>
  </si>
  <si>
    <t>Suami/Istri ke-</t>
  </si>
  <si>
    <t>status bekerja anak ke-1</t>
  </si>
  <si>
    <t>status bekerja anak ke-2</t>
  </si>
  <si>
    <t>status bekerja anak ke-4</t>
  </si>
  <si>
    <t>status bekerja anak ke-5</t>
  </si>
  <si>
    <t>status bekerja anak ke-6</t>
  </si>
  <si>
    <t>status bekerja anak ke-7</t>
  </si>
  <si>
    <t>dapat / tidak anak ke3</t>
  </si>
  <si>
    <t>status kawin anak ke3</t>
  </si>
  <si>
    <t>status bekerja anak ke-3</t>
  </si>
  <si>
    <t>NOMOR KENDALI</t>
  </si>
  <si>
    <t>á</t>
  </si>
  <si>
    <t>Untuk melihat hasil</t>
  </si>
  <si>
    <t xml:space="preserve">Entry Data Pegawai pada Format </t>
  </si>
  <si>
    <t>KP-4</t>
  </si>
  <si>
    <t xml:space="preserve">SIAP CETAK </t>
  </si>
  <si>
    <t>SLAMET, SH</t>
  </si>
  <si>
    <t>MINARTO, A.Md.KL</t>
  </si>
  <si>
    <t>KELURAHAN PANGONGANGAN</t>
  </si>
  <si>
    <t>Jalan Pandan no. 02</t>
  </si>
  <si>
    <t>Kecamatan Manguharjo, Kota Madiun</t>
  </si>
  <si>
    <t>, Kota Madiun</t>
  </si>
  <si>
    <t>ALI</t>
  </si>
  <si>
    <t>19621207 198801 1 001</t>
  </si>
  <si>
    <t>Madiun</t>
  </si>
  <si>
    <t>nama Lengkap</t>
  </si>
  <si>
    <t>7 Desember 1962</t>
  </si>
  <si>
    <t>Islam</t>
  </si>
  <si>
    <t>Jabatan fung/struk</t>
  </si>
  <si>
    <t>TMT Jabatan</t>
  </si>
  <si>
    <t>27 Desember 2016</t>
  </si>
  <si>
    <t>Pangkat</t>
  </si>
  <si>
    <t>TMT Golongan</t>
  </si>
  <si>
    <t>Pada Instansi</t>
  </si>
  <si>
    <t>Masa kerja Golongan</t>
  </si>
  <si>
    <t>masa kerja  seluruhnya</t>
  </si>
  <si>
    <t>Alamat</t>
  </si>
  <si>
    <t>Ds. Sidomulyo, Rt. 02 Rw 05 Kec. Sawahan Kab. Madiun</t>
  </si>
  <si>
    <t>Tempat/Tanggal Lahir</t>
  </si>
  <si>
    <t>Agama</t>
  </si>
  <si>
    <t>T.M.T Jabatan</t>
  </si>
  <si>
    <t>T.M.T Golongan</t>
  </si>
  <si>
    <t>Masa Kerja seluruhnya</t>
  </si>
  <si>
    <t>Alamat tempat tinggal</t>
  </si>
  <si>
    <t>Menerangkan dengan sesungguhnya bahwa saya :</t>
  </si>
  <si>
    <t>Disamping jabatan utama tersebut, bekerja pula sebagai :</t>
  </si>
  <si>
    <t xml:space="preserve">dengan mendapat penghasilan </t>
  </si>
  <si>
    <t>sebulan</t>
  </si>
  <si>
    <t>Mempunyai pensiun/pensiun janda</t>
  </si>
  <si>
    <t>C.</t>
  </si>
  <si>
    <t>Mempunyai susunan keluarga sebagai berikut :</t>
  </si>
  <si>
    <t>Nama Istri/Suami/Anak Tanggungan</t>
  </si>
  <si>
    <t>No</t>
  </si>
  <si>
    <t>Tanggal</t>
  </si>
  <si>
    <t>Kelahiran</t>
  </si>
  <si>
    <t>Perkawinan</t>
  </si>
  <si>
    <t>Keterangan (AK,AT,AA)</t>
  </si>
  <si>
    <t>Pekerjaan/ Sekolah</t>
  </si>
  <si>
    <t>2</t>
  </si>
  <si>
    <t>4</t>
  </si>
  <si>
    <t>D.</t>
  </si>
  <si>
    <t>Jumlah anak seluruhnya :</t>
  </si>
  <si>
    <t>( Yang menjadi tanggungan termasuk yang tidak masuk</t>
  </si>
  <si>
    <t>Mengetahui</t>
  </si>
  <si>
    <t>Camat Manguharjo</t>
  </si>
  <si>
    <t>TEGUH SUDARIYANTO, S.STP.,MSi.</t>
  </si>
  <si>
    <t>Pembina</t>
  </si>
  <si>
    <t>Nanik Suwarsiningsih</t>
  </si>
  <si>
    <t>Viola Fada Fahlefi</t>
  </si>
  <si>
    <t>IRT</t>
  </si>
  <si>
    <t>RUNTUT WIDAJATI, BSc</t>
  </si>
  <si>
    <t>SUGITO</t>
  </si>
  <si>
    <t>TITI RAHAYU</t>
  </si>
  <si>
    <t>GUNAWAN</t>
  </si>
  <si>
    <t>19610619 198608 2 001</t>
  </si>
  <si>
    <t>19630215 198502 2 003</t>
  </si>
  <si>
    <t>19670909 200212 1 006</t>
  </si>
  <si>
    <t>Ngawi</t>
  </si>
  <si>
    <t>Nganjuk</t>
  </si>
  <si>
    <t>Purworejo</t>
  </si>
  <si>
    <t>19 Juni 1961</t>
  </si>
  <si>
    <t>Kasie PMKS</t>
  </si>
  <si>
    <t>Kasie PKKU</t>
  </si>
  <si>
    <t>Kasie Pemerintahan</t>
  </si>
  <si>
    <t>Staf Kelurahan</t>
  </si>
  <si>
    <t>09 September 1067</t>
  </si>
  <si>
    <t>19600208 198203 1 015</t>
  </si>
  <si>
    <t>08 Pebruari 1960</t>
  </si>
  <si>
    <t>Penata III/c</t>
  </si>
  <si>
    <t>Ds. Ngengor, Kec. Pilang Kenceng, Kab. Madiun</t>
  </si>
  <si>
    <t>30</t>
  </si>
  <si>
    <t>11</t>
  </si>
  <si>
    <t>Sri Sutarmi</t>
  </si>
  <si>
    <t>16-09-1961</t>
  </si>
  <si>
    <t>PNS</t>
  </si>
  <si>
    <t>30-07-1988</t>
  </si>
  <si>
    <t>Jl. Pandan no. 02 Madiun</t>
  </si>
  <si>
    <t>28</t>
  </si>
  <si>
    <t>Rudi Sulistriyono</t>
  </si>
  <si>
    <t>11-07-1964</t>
  </si>
  <si>
    <t>Wiraswasta</t>
  </si>
  <si>
    <t>03-06-1986</t>
  </si>
  <si>
    <t>Ratna Destri L</t>
  </si>
  <si>
    <t>Mahasiswa</t>
  </si>
  <si>
    <t>Rizky Prasetyoadi</t>
  </si>
  <si>
    <t>Jl. Anjasmoro No.14 Madiun</t>
  </si>
  <si>
    <t>01</t>
  </si>
  <si>
    <t>Kasidi</t>
  </si>
  <si>
    <t>29-07-1961</t>
  </si>
  <si>
    <t>Swasta</t>
  </si>
  <si>
    <t>03-05-1983</t>
  </si>
  <si>
    <t>Pengatur II/d</t>
  </si>
  <si>
    <t>Ds. Kasreman Kec. Geneng Kab. Ngawi</t>
  </si>
  <si>
    <t>Kusmiatun</t>
  </si>
  <si>
    <t>11-03-1976</t>
  </si>
  <si>
    <t>11-09-1998</t>
  </si>
  <si>
    <t>Kusmiawan Bayu</t>
  </si>
  <si>
    <t>15-07-1999</t>
  </si>
  <si>
    <t>A.K</t>
  </si>
  <si>
    <t>Laki-Laki</t>
  </si>
  <si>
    <t>Pelajar</t>
  </si>
  <si>
    <t>Kustiawan Harit</t>
  </si>
  <si>
    <t>18-04-2002</t>
  </si>
  <si>
    <t>dalam daftar gaji)</t>
  </si>
  <si>
    <t>Jml Anak</t>
  </si>
  <si>
    <t>Kecamatan Manguharjo</t>
  </si>
  <si>
    <t>03</t>
  </si>
  <si>
    <t>15 Pebruari 1963</t>
  </si>
  <si>
    <t>Sekretaris kelurahan</t>
  </si>
  <si>
    <t>Ds. Rejosari Rt.29 Rw. 06 Kec. Kebonsari Kab. Madiun</t>
  </si>
  <si>
    <t>Eni Sulistyowati</t>
  </si>
  <si>
    <t>06-11-1971</t>
  </si>
  <si>
    <t>18-08-1990</t>
  </si>
  <si>
    <t>sebesar .....................</t>
  </si>
  <si>
    <t>............</t>
  </si>
  <si>
    <t>03-01-1964</t>
  </si>
  <si>
    <t>28-01-1987</t>
  </si>
  <si>
    <t>24</t>
  </si>
  <si>
    <t>12 -09- 1997</t>
  </si>
  <si>
    <t>23-08 1991</t>
  </si>
  <si>
    <t>29-04- 1996</t>
  </si>
  <si>
    <t>Saya yang bertanda tangan dibawah ini :</t>
  </si>
  <si>
    <t>AK</t>
  </si>
  <si>
    <t>AT</t>
  </si>
  <si>
    <t>AA</t>
  </si>
  <si>
    <t>: Anak Kandung</t>
  </si>
  <si>
    <t>: Anak Tiri</t>
  </si>
  <si>
    <t>: Anak Angkat</t>
  </si>
  <si>
    <t>DATA INDUK PEGAWAI</t>
  </si>
  <si>
    <t>Lurah Pangongangan</t>
  </si>
  <si>
    <t>19670619 199006 1 001</t>
  </si>
  <si>
    <t>NIP.  19800626 199902 1 001</t>
  </si>
  <si>
    <t>19 Juni 1967</t>
  </si>
</sst>
</file>

<file path=xl/styles.xml><?xml version="1.0" encoding="utf-8"?>
<styleSheet xmlns="http://schemas.openxmlformats.org/spreadsheetml/2006/main">
  <numFmts count="3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21]dd\ mmmm\ yyyy;@"/>
    <numFmt numFmtId="171" formatCode="_([$Rp-421]* #,##0.00_);_([$Rp-421]* \(#,##0.00\);_([$Rp-421]* &quot;-&quot;??_);_(@_)"/>
    <numFmt numFmtId="172" formatCode="dd\-mm\-yyyy"/>
    <numFmt numFmtId="173" formatCode="00"/>
    <numFmt numFmtId="174" formatCode="[$-409]dddd\,\ mmmm\ dd\,\ yyyy"/>
    <numFmt numFmtId="175" formatCode="[$-409]h:mm:ss\ AM/PM"/>
    <numFmt numFmtId="176" formatCode="_(* #,##0_);_(* \(#,##0\);_(* \-_);_(@_)"/>
    <numFmt numFmtId="177" formatCode="mmm\-yyyy"/>
    <numFmt numFmtId="178" formatCode="[$-421]dd\ mmmm\ yyyy"/>
    <numFmt numFmtId="179" formatCode="[$-F800]dddd\,\ mmmm\ dd\,\ yyyy"/>
    <numFmt numFmtId="180" formatCode="dd/mm/yyyy;@"/>
    <numFmt numFmtId="181" formatCode="yyyy\-mm\-d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sz val="8"/>
      <name val="Calibri"/>
      <family val="2"/>
    </font>
    <font>
      <b/>
      <sz val="11"/>
      <name val="Times New Roman"/>
      <family val="1"/>
    </font>
    <font>
      <sz val="11"/>
      <name val="Calibri"/>
      <family val="2"/>
    </font>
    <font>
      <sz val="10"/>
      <color indexed="10"/>
      <name val="Arial"/>
      <family val="2"/>
    </font>
    <font>
      <sz val="11"/>
      <color indexed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sz val="10"/>
      <color indexed="12"/>
      <name val="Calibri"/>
      <family val="2"/>
    </font>
    <font>
      <b/>
      <sz val="10"/>
      <color indexed="12"/>
      <name val="Arial"/>
      <family val="2"/>
    </font>
    <font>
      <b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20"/>
      <color indexed="9"/>
      <name val="Arial"/>
      <family val="2"/>
    </font>
    <font>
      <b/>
      <sz val="14"/>
      <color indexed="9"/>
      <name val="Calibri"/>
      <family val="2"/>
    </font>
    <font>
      <sz val="18"/>
      <color indexed="40"/>
      <name val="Wingdings"/>
      <family val="0"/>
    </font>
    <font>
      <b/>
      <sz val="2"/>
      <color indexed="8"/>
      <name val="Arial"/>
      <family val="0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20"/>
      <color theme="0"/>
      <name val="Arial"/>
      <family val="2"/>
    </font>
    <font>
      <b/>
      <sz val="14"/>
      <color theme="0"/>
      <name val="Calibri"/>
      <family val="2"/>
    </font>
    <font>
      <sz val="18"/>
      <color rgb="FF00B0F0"/>
      <name val="Wingdings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0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76" fontId="6" fillId="0" borderId="0" xfId="44" applyNumberFormat="1" applyFont="1" applyFill="1" applyBorder="1" applyAlignment="1" applyProtection="1">
      <alignment horizontal="center" vertical="top" shrinkToFit="1"/>
      <protection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171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12" fillId="0" borderId="0" xfId="0" applyFont="1" applyAlignment="1">
      <alignment/>
    </xf>
    <xf numFmtId="49" fontId="13" fillId="0" borderId="10" xfId="0" applyNumberFormat="1" applyFont="1" applyBorder="1" applyAlignment="1">
      <alignment/>
    </xf>
    <xf numFmtId="0" fontId="14" fillId="0" borderId="0" xfId="0" applyFont="1" applyFill="1" applyAlignment="1">
      <alignment horizontal="center"/>
    </xf>
    <xf numFmtId="0" fontId="2" fillId="0" borderId="11" xfId="0" applyFont="1" applyFill="1" applyBorder="1" applyAlignment="1">
      <alignment/>
    </xf>
    <xf numFmtId="171" fontId="2" fillId="0" borderId="10" xfId="0" applyNumberFormat="1" applyFont="1" applyBorder="1" applyAlignment="1">
      <alignment horizontal="left" vertical="top"/>
    </xf>
    <xf numFmtId="0" fontId="2" fillId="0" borderId="11" xfId="0" applyFont="1" applyFill="1" applyBorder="1" applyAlignment="1">
      <alignment horizontal="left"/>
    </xf>
    <xf numFmtId="171" fontId="2" fillId="0" borderId="11" xfId="0" applyNumberFormat="1" applyFont="1" applyFill="1" applyBorder="1" applyAlignment="1">
      <alignment horizontal="left" vertical="top"/>
    </xf>
    <xf numFmtId="0" fontId="2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49" fontId="2" fillId="0" borderId="12" xfId="0" applyNumberFormat="1" applyFont="1" applyFill="1" applyBorder="1" applyAlignment="1">
      <alignment/>
    </xf>
    <xf numFmtId="49" fontId="2" fillId="0" borderId="12" xfId="0" applyNumberFormat="1" applyFont="1" applyBorder="1" applyAlignment="1">
      <alignment/>
    </xf>
    <xf numFmtId="171" fontId="2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49" fontId="2" fillId="0" borderId="13" xfId="0" applyNumberFormat="1" applyFont="1" applyFill="1" applyBorder="1" applyAlignment="1">
      <alignment/>
    </xf>
    <xf numFmtId="49" fontId="2" fillId="0" borderId="13" xfId="0" applyNumberFormat="1" applyFont="1" applyBorder="1" applyAlignment="1">
      <alignment/>
    </xf>
    <xf numFmtId="171" fontId="2" fillId="0" borderId="13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/>
    </xf>
    <xf numFmtId="0" fontId="16" fillId="0" borderId="10" xfId="0" applyFont="1" applyFill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2" fillId="0" borderId="12" xfId="0" applyFont="1" applyBorder="1" applyAlignment="1">
      <alignment horizontal="left" vertical="center"/>
    </xf>
    <xf numFmtId="171" fontId="2" fillId="0" borderId="12" xfId="0" applyNumberFormat="1" applyFont="1" applyBorder="1" applyAlignment="1">
      <alignment horizontal="left" vertical="top"/>
    </xf>
    <xf numFmtId="171" fontId="2" fillId="0" borderId="13" xfId="0" applyNumberFormat="1" applyFont="1" applyBorder="1" applyAlignment="1">
      <alignment horizontal="left" vertical="top"/>
    </xf>
    <xf numFmtId="0" fontId="12" fillId="0" borderId="0" xfId="0" applyFont="1" applyBorder="1" applyAlignment="1">
      <alignment/>
    </xf>
    <xf numFmtId="0" fontId="6" fillId="0" borderId="0" xfId="56" applyFont="1" applyBorder="1" applyAlignment="1">
      <alignment horizontal="center" vertical="center"/>
      <protection/>
    </xf>
    <xf numFmtId="0" fontId="11" fillId="0" borderId="0" xfId="56" applyFont="1" applyBorder="1" applyAlignment="1">
      <alignment horizontal="center" vertical="center"/>
      <protection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171" fontId="2" fillId="0" borderId="10" xfId="0" applyNumberFormat="1" applyFont="1" applyFill="1" applyBorder="1" applyAlignment="1">
      <alignment horizontal="left" vertical="top"/>
    </xf>
    <xf numFmtId="0" fontId="2" fillId="0" borderId="10" xfId="0" applyFont="1" applyBorder="1" applyAlignment="1">
      <alignment horizontal="center"/>
    </xf>
    <xf numFmtId="43" fontId="2" fillId="0" borderId="10" xfId="42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1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wrapText="1"/>
    </xf>
    <xf numFmtId="170" fontId="15" fillId="0" borderId="10" xfId="0" applyNumberFormat="1" applyFont="1" applyFill="1" applyBorder="1" applyAlignment="1">
      <alignment horizontal="left"/>
    </xf>
    <xf numFmtId="42" fontId="6" fillId="0" borderId="0" xfId="44" applyNumberFormat="1" applyFont="1" applyFill="1" applyBorder="1" applyAlignment="1" applyProtection="1">
      <alignment vertical="top"/>
      <protection/>
    </xf>
    <xf numFmtId="0" fontId="6" fillId="0" borderId="0" xfId="0" applyFont="1" applyAlignment="1">
      <alignment horizontal="center"/>
    </xf>
    <xf numFmtId="0" fontId="19" fillId="0" borderId="0" xfId="56" applyFont="1" applyBorder="1" applyAlignment="1">
      <alignment horizontal="center" vertical="center"/>
      <protection/>
    </xf>
    <xf numFmtId="0" fontId="0" fillId="34" borderId="0" xfId="0" applyFill="1" applyAlignment="1">
      <alignment/>
    </xf>
    <xf numFmtId="0" fontId="21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49" fontId="2" fillId="34" borderId="12" xfId="0" applyNumberFormat="1" applyFont="1" applyFill="1" applyBorder="1" applyAlignment="1">
      <alignment/>
    </xf>
    <xf numFmtId="49" fontId="2" fillId="34" borderId="13" xfId="0" applyNumberFormat="1" applyFont="1" applyFill="1" applyBorder="1" applyAlignment="1">
      <alignment/>
    </xf>
    <xf numFmtId="49" fontId="13" fillId="34" borderId="10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/>
    </xf>
    <xf numFmtId="179" fontId="2" fillId="0" borderId="10" xfId="0" applyNumberFormat="1" applyFont="1" applyBorder="1" applyAlignment="1">
      <alignment/>
    </xf>
    <xf numFmtId="171" fontId="2" fillId="34" borderId="10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1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3" fillId="0" borderId="0" xfId="56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/>
      <protection locked="0"/>
    </xf>
    <xf numFmtId="0" fontId="5" fillId="0" borderId="0" xfId="56" applyFont="1" applyBorder="1" applyAlignment="1" applyProtection="1">
      <alignment vertical="center"/>
      <protection locked="0"/>
    </xf>
    <xf numFmtId="0" fontId="3" fillId="0" borderId="0" xfId="56" applyFont="1" applyBorder="1" applyProtection="1">
      <alignment/>
      <protection locked="0"/>
    </xf>
    <xf numFmtId="0" fontId="3" fillId="0" borderId="0" xfId="56" applyFont="1" applyBorder="1" applyAlignment="1" applyProtection="1">
      <alignment horizontal="left"/>
      <protection locked="0"/>
    </xf>
    <xf numFmtId="0" fontId="6" fillId="0" borderId="0" xfId="56" applyFont="1" applyBorder="1" applyAlignment="1" applyProtection="1">
      <alignment vertical="center"/>
      <protection locked="0"/>
    </xf>
    <xf numFmtId="0" fontId="11" fillId="0" borderId="0" xfId="56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18" fillId="0" borderId="0" xfId="56" applyFont="1" applyBorder="1" applyProtection="1">
      <alignment/>
      <protection locked="0"/>
    </xf>
    <xf numFmtId="0" fontId="6" fillId="0" borderId="0" xfId="56" applyFont="1" applyBorder="1" applyProtection="1">
      <alignment/>
      <protection locked="0"/>
    </xf>
    <xf numFmtId="49" fontId="6" fillId="0" borderId="0" xfId="56" applyNumberFormat="1" applyFont="1" applyBorder="1" applyAlignment="1" applyProtection="1">
      <alignment horizontal="right"/>
      <protection locked="0"/>
    </xf>
    <xf numFmtId="0" fontId="6" fillId="0" borderId="0" xfId="56" applyFont="1" applyBorder="1" applyAlignment="1" applyProtection="1">
      <alignment horizontal="left"/>
      <protection locked="0"/>
    </xf>
    <xf numFmtId="14" fontId="6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7" fillId="0" borderId="0" xfId="56" applyFont="1" applyBorder="1" applyProtection="1">
      <alignment/>
      <protection locked="0"/>
    </xf>
    <xf numFmtId="0" fontId="3" fillId="0" borderId="0" xfId="56" applyFont="1" applyBorder="1" applyAlignment="1" applyProtection="1">
      <alignment vertical="center"/>
      <protection/>
    </xf>
    <xf numFmtId="0" fontId="3" fillId="0" borderId="0" xfId="56" applyFont="1" applyBorder="1" applyAlignment="1" applyProtection="1">
      <alignment horizontal="center" vertical="center"/>
      <protection/>
    </xf>
    <xf numFmtId="0" fontId="4" fillId="0" borderId="0" xfId="56" applyFont="1" applyBorder="1" applyAlignment="1" applyProtection="1">
      <alignment horizontal="center" vertical="center"/>
      <protection/>
    </xf>
    <xf numFmtId="0" fontId="4" fillId="0" borderId="0" xfId="56" applyFont="1" applyBorder="1" applyAlignment="1" applyProtection="1">
      <alignment horizontal="left" vertical="center"/>
      <protection/>
    </xf>
    <xf numFmtId="0" fontId="3" fillId="0" borderId="16" xfId="56" applyFont="1" applyBorder="1" applyProtection="1">
      <alignment/>
      <protection/>
    </xf>
    <xf numFmtId="0" fontId="3" fillId="0" borderId="16" xfId="56" applyFont="1" applyBorder="1" applyAlignment="1" applyProtection="1">
      <alignment horizontal="center"/>
      <protection/>
    </xf>
    <xf numFmtId="0" fontId="3" fillId="0" borderId="16" xfId="56" applyFont="1" applyBorder="1" applyAlignment="1" applyProtection="1">
      <alignment horizontal="left"/>
      <protection/>
    </xf>
    <xf numFmtId="0" fontId="3" fillId="0" borderId="0" xfId="56" applyFont="1" applyBorder="1" applyProtection="1">
      <alignment/>
      <protection/>
    </xf>
    <xf numFmtId="0" fontId="3" fillId="0" borderId="0" xfId="56" applyFont="1" applyBorder="1" applyAlignment="1" applyProtection="1">
      <alignment horizontal="center"/>
      <protection/>
    </xf>
    <xf numFmtId="0" fontId="3" fillId="0" borderId="0" xfId="56" applyFont="1" applyBorder="1" applyAlignment="1" applyProtection="1">
      <alignment horizontal="left"/>
      <protection/>
    </xf>
    <xf numFmtId="0" fontId="17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horizontal="center" vertical="center"/>
      <protection/>
    </xf>
    <xf numFmtId="0" fontId="11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horizontal="left" vertical="center"/>
      <protection/>
    </xf>
    <xf numFmtId="0" fontId="18" fillId="0" borderId="0" xfId="56" applyFont="1" applyBorder="1" applyProtection="1">
      <alignment/>
      <protection/>
    </xf>
    <xf numFmtId="0" fontId="18" fillId="0" borderId="0" xfId="56" applyFont="1" applyBorder="1" applyAlignment="1" applyProtection="1">
      <alignment horizontal="center"/>
      <protection/>
    </xf>
    <xf numFmtId="0" fontId="18" fillId="0" borderId="0" xfId="56" applyFont="1" applyBorder="1" applyAlignment="1" applyProtection="1">
      <alignment horizontal="left"/>
      <protection/>
    </xf>
    <xf numFmtId="49" fontId="11" fillId="0" borderId="0" xfId="56" applyNumberFormat="1" applyFont="1" applyBorder="1" applyAlignment="1" applyProtection="1">
      <alignment vertical="center"/>
      <protection/>
    </xf>
    <xf numFmtId="0" fontId="11" fillId="0" borderId="0" xfId="56" applyFont="1" applyBorder="1" applyAlignment="1" applyProtection="1">
      <alignment horizontal="center" vertical="center"/>
      <protection/>
    </xf>
    <xf numFmtId="0" fontId="11" fillId="0" borderId="0" xfId="56" applyFont="1" applyBorder="1" applyAlignment="1" applyProtection="1">
      <alignment horizontal="left" vertical="center"/>
      <protection/>
    </xf>
    <xf numFmtId="0" fontId="6" fillId="0" borderId="0" xfId="56" applyFont="1" applyBorder="1" applyProtection="1">
      <alignment/>
      <protection/>
    </xf>
    <xf numFmtId="49" fontId="6" fillId="0" borderId="0" xfId="56" applyNumberFormat="1" applyFont="1" applyBorder="1" applyAlignment="1" applyProtection="1">
      <alignment horizontal="right"/>
      <protection/>
    </xf>
    <xf numFmtId="0" fontId="6" fillId="0" borderId="0" xfId="56" applyFont="1" applyBorder="1" applyAlignment="1" applyProtection="1">
      <alignment horizontal="center"/>
      <protection/>
    </xf>
    <xf numFmtId="0" fontId="11" fillId="0" borderId="0" xfId="56" applyFont="1" applyBorder="1" applyProtection="1">
      <alignment/>
      <protection/>
    </xf>
    <xf numFmtId="0" fontId="6" fillId="0" borderId="0" xfId="56" applyFont="1" applyBorder="1" applyAlignment="1" applyProtection="1">
      <alignment horizontal="left"/>
      <protection/>
    </xf>
    <xf numFmtId="0" fontId="6" fillId="0" borderId="0" xfId="56" applyFont="1" applyBorder="1" applyAlignment="1" applyProtection="1">
      <alignment/>
      <protection/>
    </xf>
    <xf numFmtId="176" fontId="6" fillId="0" borderId="0" xfId="56" applyNumberFormat="1" applyFont="1" applyBorder="1" applyAlignment="1" applyProtection="1">
      <alignment horizontal="center" vertical="center"/>
      <protection/>
    </xf>
    <xf numFmtId="173" fontId="6" fillId="0" borderId="0" xfId="56" applyNumberFormat="1" applyFont="1" applyBorder="1" applyAlignment="1" applyProtection="1">
      <alignment horizontal="center" wrapText="1"/>
      <protection/>
    </xf>
    <xf numFmtId="176" fontId="6" fillId="0" borderId="0" xfId="56" applyNumberFormat="1" applyFont="1" applyBorder="1" applyAlignment="1" applyProtection="1">
      <alignment wrapText="1"/>
      <protection/>
    </xf>
    <xf numFmtId="173" fontId="6" fillId="0" borderId="0" xfId="56" applyNumberFormat="1" applyFont="1" applyBorder="1" applyAlignment="1" applyProtection="1">
      <alignment horizontal="center" vertical="center" wrapText="1"/>
      <protection/>
    </xf>
    <xf numFmtId="176" fontId="6" fillId="0" borderId="0" xfId="56" applyNumberFormat="1" applyFont="1" applyBorder="1" applyAlignment="1" applyProtection="1">
      <alignment horizontal="left" wrapText="1"/>
      <protection/>
    </xf>
    <xf numFmtId="49" fontId="6" fillId="0" borderId="0" xfId="56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9" fontId="6" fillId="0" borderId="10" xfId="56" applyNumberFormat="1" applyFont="1" applyBorder="1" applyAlignment="1" applyProtection="1">
      <alignment horizontal="center"/>
      <protection/>
    </xf>
    <xf numFmtId="0" fontId="6" fillId="0" borderId="10" xfId="56" applyFont="1" applyBorder="1" applyProtection="1">
      <alignment/>
      <protection/>
    </xf>
    <xf numFmtId="49" fontId="6" fillId="0" borderId="0" xfId="56" applyNumberFormat="1" applyFont="1" applyBorder="1" applyAlignment="1" applyProtection="1">
      <alignment vertical="center"/>
      <protection/>
    </xf>
    <xf numFmtId="49" fontId="6" fillId="0" borderId="0" xfId="56" applyNumberFormat="1" applyFont="1" applyBorder="1" applyAlignment="1" applyProtection="1">
      <alignment horizontal="right" vertical="center"/>
      <protection/>
    </xf>
    <xf numFmtId="170" fontId="6" fillId="0" borderId="0" xfId="56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19" fillId="0" borderId="0" xfId="56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11" fillId="0" borderId="0" xfId="56" applyFont="1" applyBorder="1" applyAlignment="1" applyProtection="1">
      <alignment horizontal="right" vertical="center"/>
      <protection/>
    </xf>
    <xf numFmtId="49" fontId="17" fillId="0" borderId="0" xfId="56" applyNumberFormat="1" applyFont="1" applyBorder="1" applyAlignment="1" applyProtection="1">
      <alignment horizontal="left"/>
      <protection/>
    </xf>
    <xf numFmtId="0" fontId="17" fillId="0" borderId="0" xfId="56" applyFont="1" applyBorder="1" applyProtection="1">
      <alignment/>
      <protection/>
    </xf>
    <xf numFmtId="0" fontId="17" fillId="0" borderId="0" xfId="56" applyFont="1" applyBorder="1" applyAlignment="1" applyProtection="1">
      <alignment horizontal="left"/>
      <protection/>
    </xf>
    <xf numFmtId="49" fontId="17" fillId="0" borderId="0" xfId="56" applyNumberFormat="1" applyFont="1" applyBorder="1" applyAlignment="1" applyProtection="1">
      <alignment horizontal="right"/>
      <protection/>
    </xf>
    <xf numFmtId="0" fontId="61" fillId="35" borderId="0" xfId="0" applyFont="1" applyFill="1" applyAlignment="1" applyProtection="1">
      <alignment/>
      <protection/>
    </xf>
    <xf numFmtId="3" fontId="20" fillId="33" borderId="10" xfId="0" applyNumberFormat="1" applyFont="1" applyFill="1" applyBorder="1" applyAlignment="1">
      <alignment horizontal="center"/>
    </xf>
    <xf numFmtId="3" fontId="20" fillId="33" borderId="10" xfId="0" applyNumberFormat="1" applyFont="1" applyFill="1" applyBorder="1" applyAlignment="1">
      <alignment horizontal="center" vertical="center"/>
    </xf>
    <xf numFmtId="0" fontId="6" fillId="0" borderId="11" xfId="56" applyFont="1" applyFill="1" applyBorder="1" applyProtection="1">
      <alignment/>
      <protection/>
    </xf>
    <xf numFmtId="0" fontId="6" fillId="0" borderId="10" xfId="56" applyFont="1" applyFill="1" applyBorder="1" applyProtection="1">
      <alignment/>
      <protection/>
    </xf>
    <xf numFmtId="0" fontId="6" fillId="0" borderId="13" xfId="56" applyFont="1" applyFill="1" applyBorder="1" applyProtection="1">
      <alignment/>
      <protection/>
    </xf>
    <xf numFmtId="0" fontId="15" fillId="0" borderId="10" xfId="0" applyNumberFormat="1" applyFont="1" applyFill="1" applyBorder="1" applyAlignment="1">
      <alignment horizontal="left"/>
    </xf>
    <xf numFmtId="0" fontId="15" fillId="0" borderId="12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15" fillId="0" borderId="13" xfId="0" applyNumberFormat="1" applyFont="1" applyFill="1" applyBorder="1" applyAlignment="1">
      <alignment horizontal="left"/>
    </xf>
    <xf numFmtId="0" fontId="16" fillId="0" borderId="10" xfId="0" applyNumberFormat="1" applyFont="1" applyFill="1" applyBorder="1" applyAlignment="1">
      <alignment horizontal="left"/>
    </xf>
    <xf numFmtId="179" fontId="2" fillId="0" borderId="10" xfId="0" applyNumberFormat="1" applyFont="1" applyBorder="1" applyAlignment="1">
      <alignment horizontal="right"/>
    </xf>
    <xf numFmtId="179" fontId="2" fillId="0" borderId="12" xfId="0" applyNumberFormat="1" applyFont="1" applyBorder="1" applyAlignment="1">
      <alignment/>
    </xf>
    <xf numFmtId="179" fontId="2" fillId="0" borderId="13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49" fontId="12" fillId="0" borderId="0" xfId="0" applyNumberFormat="1" applyFont="1" applyFill="1" applyAlignment="1">
      <alignment/>
    </xf>
    <xf numFmtId="0" fontId="6" fillId="0" borderId="17" xfId="56" applyFont="1" applyBorder="1" applyAlignment="1" applyProtection="1">
      <alignment horizontal="center"/>
      <protection/>
    </xf>
    <xf numFmtId="0" fontId="6" fillId="0" borderId="18" xfId="56" applyFont="1" applyBorder="1" applyAlignment="1" applyProtection="1">
      <alignment horizontal="center"/>
      <protection/>
    </xf>
    <xf numFmtId="49" fontId="6" fillId="0" borderId="12" xfId="56" applyNumberFormat="1" applyFont="1" applyBorder="1" applyAlignment="1" applyProtection="1">
      <alignment horizontal="center" vertical="center"/>
      <protection/>
    </xf>
    <xf numFmtId="49" fontId="6" fillId="0" borderId="13" xfId="56" applyNumberFormat="1" applyFont="1" applyBorder="1" applyAlignment="1" applyProtection="1">
      <alignment horizontal="center" vertical="center"/>
      <protection/>
    </xf>
    <xf numFmtId="0" fontId="6" fillId="0" borderId="19" xfId="56" applyFont="1" applyBorder="1" applyAlignment="1" applyProtection="1">
      <alignment horizontal="center"/>
      <protection/>
    </xf>
    <xf numFmtId="0" fontId="6" fillId="0" borderId="0" xfId="56" applyFont="1" applyBorder="1" applyAlignment="1" applyProtection="1">
      <alignment horizontal="left"/>
      <protection/>
    </xf>
    <xf numFmtId="0" fontId="4" fillId="0" borderId="0" xfId="56" applyFont="1" applyBorder="1" applyAlignment="1" applyProtection="1">
      <alignment horizontal="center" vertical="center"/>
      <protection/>
    </xf>
    <xf numFmtId="0" fontId="5" fillId="0" borderId="0" xfId="56" applyFont="1" applyBorder="1" applyAlignment="1" applyProtection="1">
      <alignment horizontal="center" vertical="center"/>
      <protection/>
    </xf>
    <xf numFmtId="0" fontId="6" fillId="0" borderId="10" xfId="56" applyFont="1" applyBorder="1" applyAlignment="1" applyProtection="1">
      <alignment horizontal="center" vertical="center" wrapText="1"/>
      <protection/>
    </xf>
    <xf numFmtId="0" fontId="6" fillId="0" borderId="10" xfId="56" applyFont="1" applyBorder="1" applyAlignment="1" applyProtection="1">
      <alignment horizontal="center"/>
      <protection/>
    </xf>
    <xf numFmtId="179" fontId="6" fillId="0" borderId="0" xfId="56" applyNumberFormat="1" applyFont="1" applyBorder="1" applyAlignment="1" applyProtection="1">
      <alignment horizontal="left"/>
      <protection/>
    </xf>
    <xf numFmtId="179" fontId="6" fillId="0" borderId="0" xfId="0" applyNumberFormat="1" applyFont="1" applyAlignment="1" applyProtection="1">
      <alignment horizontal="center"/>
      <protection/>
    </xf>
    <xf numFmtId="0" fontId="6" fillId="0" borderId="0" xfId="56" applyNumberFormat="1" applyFont="1" applyBorder="1" applyAlignment="1" applyProtection="1">
      <alignment horizontal="left"/>
      <protection/>
    </xf>
    <xf numFmtId="0" fontId="62" fillId="36" borderId="20" xfId="0" applyFont="1" applyFill="1" applyBorder="1" applyAlignment="1" applyProtection="1">
      <alignment horizontal="center"/>
      <protection locked="0"/>
    </xf>
    <xf numFmtId="0" fontId="62" fillId="36" borderId="21" xfId="0" applyFont="1" applyFill="1" applyBorder="1" applyAlignment="1" applyProtection="1">
      <alignment horizontal="center"/>
      <protection locked="0"/>
    </xf>
    <xf numFmtId="0" fontId="62" fillId="36" borderId="22" xfId="0" applyFont="1" applyFill="1" applyBorder="1" applyAlignment="1" applyProtection="1">
      <alignment horizontal="center"/>
      <protection locked="0"/>
    </xf>
    <xf numFmtId="0" fontId="63" fillId="37" borderId="0" xfId="56" applyFont="1" applyFill="1" applyBorder="1" applyAlignment="1" applyProtection="1">
      <alignment horizontal="center" vertical="center"/>
      <protection locked="0"/>
    </xf>
    <xf numFmtId="0" fontId="64" fillId="38" borderId="23" xfId="0" applyFont="1" applyFill="1" applyBorder="1" applyAlignment="1" applyProtection="1">
      <alignment horizontal="center" vertical="center"/>
      <protection locked="0"/>
    </xf>
    <xf numFmtId="0" fontId="64" fillId="38" borderId="24" xfId="0" applyFont="1" applyFill="1" applyBorder="1" applyAlignment="1" applyProtection="1">
      <alignment horizontal="center" vertical="center"/>
      <protection locked="0"/>
    </xf>
    <xf numFmtId="0" fontId="64" fillId="38" borderId="25" xfId="0" applyFont="1" applyFill="1" applyBorder="1" applyAlignment="1" applyProtection="1">
      <alignment horizontal="center" vertical="center"/>
      <protection locked="0"/>
    </xf>
    <xf numFmtId="0" fontId="64" fillId="38" borderId="26" xfId="0" applyFont="1" applyFill="1" applyBorder="1" applyAlignment="1" applyProtection="1">
      <alignment horizontal="center" vertical="center"/>
      <protection locked="0"/>
    </xf>
    <xf numFmtId="0" fontId="64" fillId="38" borderId="27" xfId="0" applyFont="1" applyFill="1" applyBorder="1" applyAlignment="1" applyProtection="1">
      <alignment horizontal="center" vertical="center"/>
      <protection locked="0"/>
    </xf>
    <xf numFmtId="0" fontId="64" fillId="38" borderId="28" xfId="0" applyFont="1" applyFill="1" applyBorder="1" applyAlignment="1" applyProtection="1">
      <alignment horizontal="center" vertical="center"/>
      <protection locked="0"/>
    </xf>
    <xf numFmtId="0" fontId="65" fillId="0" borderId="0" xfId="0" applyFont="1" applyAlignment="1" applyProtection="1">
      <alignment horizontal="center" vertical="center"/>
      <protection locked="0"/>
    </xf>
    <xf numFmtId="0" fontId="65" fillId="0" borderId="27" xfId="0" applyFont="1" applyBorder="1" applyAlignment="1" applyProtection="1">
      <alignment horizontal="center" vertical="center"/>
      <protection locked="0"/>
    </xf>
    <xf numFmtId="0" fontId="11" fillId="39" borderId="23" xfId="0" applyFont="1" applyFill="1" applyBorder="1" applyAlignment="1" applyProtection="1">
      <alignment horizontal="center"/>
      <protection locked="0"/>
    </xf>
    <xf numFmtId="0" fontId="11" fillId="39" borderId="24" xfId="0" applyFont="1" applyFill="1" applyBorder="1" applyAlignment="1" applyProtection="1">
      <alignment horizontal="center"/>
      <protection locked="0"/>
    </xf>
    <xf numFmtId="0" fontId="11" fillId="39" borderId="25" xfId="0" applyFont="1" applyFill="1" applyBorder="1" applyAlignment="1" applyProtection="1">
      <alignment horizontal="center"/>
      <protection locked="0"/>
    </xf>
    <xf numFmtId="0" fontId="11" fillId="39" borderId="29" xfId="0" applyFont="1" applyFill="1" applyBorder="1" applyAlignment="1" applyProtection="1">
      <alignment horizontal="center"/>
      <protection locked="0"/>
    </xf>
    <xf numFmtId="0" fontId="11" fillId="39" borderId="0" xfId="0" applyFont="1" applyFill="1" applyBorder="1" applyAlignment="1" applyProtection="1">
      <alignment horizontal="center"/>
      <protection locked="0"/>
    </xf>
    <xf numFmtId="0" fontId="11" fillId="39" borderId="30" xfId="0" applyFont="1" applyFill="1" applyBorder="1" applyAlignment="1" applyProtection="1">
      <alignment horizontal="center"/>
      <protection locked="0"/>
    </xf>
    <xf numFmtId="0" fontId="11" fillId="39" borderId="26" xfId="0" applyFont="1" applyFill="1" applyBorder="1" applyAlignment="1" applyProtection="1">
      <alignment horizontal="center"/>
      <protection locked="0"/>
    </xf>
    <xf numFmtId="0" fontId="11" fillId="39" borderId="27" xfId="0" applyFont="1" applyFill="1" applyBorder="1" applyAlignment="1" applyProtection="1">
      <alignment horizontal="center"/>
      <protection locked="0"/>
    </xf>
    <xf numFmtId="0" fontId="11" fillId="39" borderId="28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theme="3" tint="0.5999600291252136"/>
        </patternFill>
      </fill>
    </dxf>
  </dxfs>
  <tableStyles count="1" defaultTableStyle="TableStyleMedium9" defaultPivotStyle="PivotStyleLight16">
    <tableStyle name="Table Style 1" pivot="0" count="1"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0</xdr:row>
      <xdr:rowOff>76200</xdr:rowOff>
    </xdr:from>
    <xdr:to>
      <xdr:col>10</xdr:col>
      <xdr:colOff>590550</xdr:colOff>
      <xdr:row>2</xdr:row>
      <xdr:rowOff>38100</xdr:rowOff>
    </xdr:to>
    <xdr:sp>
      <xdr:nvSpPr>
        <xdr:cNvPr id="1" name="Rectangle 12"/>
        <xdr:cNvSpPr>
          <a:spLocks/>
        </xdr:cNvSpPr>
      </xdr:nvSpPr>
      <xdr:spPr>
        <a:xfrm>
          <a:off x="5057775" y="76200"/>
          <a:ext cx="9620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Form model  D.K.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BAH%20FILE\ABAH%201\ABAH\KEPEGAWAIAN\kp4\Musuko\kantor\2010-2011\KP4%20JANUARI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KKEL\aplikasi\aplikasi%20exsel\terbilang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KP4 DEPAN"/>
      <sheetName val="KP4 BELAKANG"/>
      <sheetName val="Data anak"/>
    </sheetNames>
    <sheetDataSet>
      <sheetData sheetId="0">
        <row r="3">
          <cell r="A3">
            <v>1</v>
          </cell>
          <cell r="B3" t="str">
            <v>DRS. NURHUDA, M.M.</v>
          </cell>
          <cell r="C3" t="str">
            <v>19631028 198703 1 006</v>
          </cell>
          <cell r="D3" t="str">
            <v>Pembina, IV/a</v>
          </cell>
          <cell r="E3" t="str">
            <v>01 OKTOBER 1999</v>
          </cell>
          <cell r="F3" t="str">
            <v>DEMAK</v>
          </cell>
          <cell r="G3" t="str">
            <v>28 OKTOBER 1963</v>
          </cell>
          <cell r="H3" t="str">
            <v>Laki-laki</v>
          </cell>
          <cell r="I3" t="str">
            <v>ISLAM</v>
          </cell>
          <cell r="J3" t="str">
            <v>Jangkungharjo Rt 07 Rw 03 Brati</v>
          </cell>
          <cell r="K3" t="str">
            <v>01 MARET 1987</v>
          </cell>
          <cell r="L3" t="str">
            <v>PNSD</v>
          </cell>
          <cell r="M3" t="str">
            <v>PEGAWAI TETAP</v>
          </cell>
          <cell r="N3">
            <v>2686800</v>
          </cell>
          <cell r="O3">
            <v>3504700</v>
          </cell>
          <cell r="P3" t="str">
            <v>GURU PEMBINA</v>
          </cell>
          <cell r="Q3" t="str">
            <v>4</v>
          </cell>
          <cell r="R3" t="str">
            <v>IV/a</v>
          </cell>
          <cell r="S3" t="str">
            <v>23</v>
          </cell>
          <cell r="T3" t="str">
            <v>02</v>
          </cell>
          <cell r="U3" t="str">
            <v>23</v>
          </cell>
          <cell r="V3" t="str">
            <v>02</v>
          </cell>
          <cell r="W3" t="str">
            <v>Dwi Roestoeti Tjahjani</v>
          </cell>
          <cell r="X3" t="str">
            <v>Grobogan</v>
          </cell>
          <cell r="Y3" t="str">
            <v>20-09-1966</v>
          </cell>
          <cell r="Z3" t="str">
            <v>19640920 199203 2 004</v>
          </cell>
          <cell r="AA3" t="str">
            <v>PERAWAT</v>
          </cell>
          <cell r="AB3" t="str">
            <v>03-02-1991</v>
          </cell>
          <cell r="AC3">
            <v>2456000</v>
          </cell>
          <cell r="AD3" t="str">
            <v>Satriya Tjahja Hudaya</v>
          </cell>
          <cell r="AE3" t="str">
            <v>Grobogan</v>
          </cell>
          <cell r="AF3" t="str">
            <v>23-12-1991</v>
          </cell>
          <cell r="AG3" t="str">
            <v>A.K.</v>
          </cell>
          <cell r="AH3" t="str">
            <v>I</v>
          </cell>
          <cell r="AI3" t="str">
            <v>Laki-laki</v>
          </cell>
          <cell r="AJ3" t="str">
            <v>-</v>
          </cell>
          <cell r="AK3" t="str">
            <v>Kuliah</v>
          </cell>
          <cell r="AL3" t="str">
            <v>Dapat</v>
          </cell>
          <cell r="AM3" t="str">
            <v>Reny Tjahja hidayati </v>
          </cell>
          <cell r="AN3" t="str">
            <v>Grobogan</v>
          </cell>
          <cell r="AO3" t="str">
            <v>23-10-1994</v>
          </cell>
          <cell r="AP3" t="str">
            <v>A.K.</v>
          </cell>
          <cell r="AQ3" t="str">
            <v>I</v>
          </cell>
          <cell r="AR3" t="str">
            <v>Perempuan</v>
          </cell>
          <cell r="AS3" t="str">
            <v>-</v>
          </cell>
          <cell r="AT3" t="str">
            <v>Sekolah</v>
          </cell>
          <cell r="AU3" t="str">
            <v>Dapat</v>
          </cell>
          <cell r="AV3" t="str">
            <v>Wahyu Tjahja Hidayat</v>
          </cell>
          <cell r="AW3" t="str">
            <v>Grobogan</v>
          </cell>
          <cell r="AX3">
            <v>35343</v>
          </cell>
          <cell r="AY3" t="str">
            <v>A.K</v>
          </cell>
          <cell r="AZ3" t="str">
            <v>I</v>
          </cell>
          <cell r="BA3" t="str">
            <v>Laki-laki</v>
          </cell>
          <cell r="BB3" t="str">
            <v>-</v>
          </cell>
          <cell r="BC3" t="str">
            <v>Sekolah</v>
          </cell>
          <cell r="BD3" t="str">
            <v>Tidak</v>
          </cell>
          <cell r="BE3" t="str">
            <v>-</v>
          </cell>
          <cell r="BF3" t="str">
            <v>-</v>
          </cell>
          <cell r="BG3" t="str">
            <v>-</v>
          </cell>
          <cell r="BH3" t="str">
            <v>-</v>
          </cell>
          <cell r="BI3" t="str">
            <v>-</v>
          </cell>
          <cell r="BJ3" t="str">
            <v>-</v>
          </cell>
          <cell r="BK3" t="str">
            <v>-</v>
          </cell>
          <cell r="BL3" t="str">
            <v>-</v>
          </cell>
          <cell r="BM3" t="str">
            <v>-</v>
          </cell>
          <cell r="BN3" t="str">
            <v>-</v>
          </cell>
          <cell r="BO3" t="str">
            <v>-</v>
          </cell>
          <cell r="BP3" t="str">
            <v>-</v>
          </cell>
          <cell r="BQ3" t="str">
            <v>-</v>
          </cell>
          <cell r="BR3" t="str">
            <v>-</v>
          </cell>
          <cell r="BS3" t="str">
            <v>-</v>
          </cell>
          <cell r="BT3" t="str">
            <v>-</v>
          </cell>
          <cell r="BU3" t="str">
            <v>-</v>
          </cell>
          <cell r="BV3" t="str">
            <v>-</v>
          </cell>
          <cell r="BW3" t="str">
            <v>-</v>
          </cell>
          <cell r="BX3" t="str">
            <v>-</v>
          </cell>
          <cell r="BY3" t="str">
            <v>-</v>
          </cell>
          <cell r="BZ3" t="str">
            <v>-</v>
          </cell>
          <cell r="CA3" t="str">
            <v>-</v>
          </cell>
          <cell r="CB3" t="str">
            <v>-</v>
          </cell>
          <cell r="CC3" t="str">
            <v>-</v>
          </cell>
          <cell r="CD3" t="str">
            <v>-</v>
          </cell>
          <cell r="CE3" t="str">
            <v>-</v>
          </cell>
          <cell r="CF3" t="str">
            <v>-</v>
          </cell>
          <cell r="CG3" t="str">
            <v>-</v>
          </cell>
          <cell r="CH3" t="str">
            <v>-</v>
          </cell>
          <cell r="CI3" t="str">
            <v>-</v>
          </cell>
          <cell r="CJ3" t="str">
            <v>-</v>
          </cell>
          <cell r="CK3" t="str">
            <v>-</v>
          </cell>
          <cell r="CL3" t="str">
            <v>-</v>
          </cell>
          <cell r="CM3" t="str">
            <v>-</v>
          </cell>
          <cell r="CN3" t="str">
            <v>-</v>
          </cell>
          <cell r="CO3">
            <v>31837</v>
          </cell>
          <cell r="CP3" t="str">
            <v>GURU PEMBINA</v>
          </cell>
          <cell r="CQ3">
            <v>23</v>
          </cell>
          <cell r="CR3">
            <v>10</v>
          </cell>
          <cell r="CS3" t="str">
            <v>23 tahun, 10 bulan, 0 hari</v>
          </cell>
        </row>
        <row r="4">
          <cell r="A4">
            <v>2</v>
          </cell>
          <cell r="B4" t="str">
            <v>KUSTINAH, B.A.</v>
          </cell>
          <cell r="C4" t="str">
            <v>19530615 197701 2 003</v>
          </cell>
          <cell r="D4" t="str">
            <v>Pembina, IV/a</v>
          </cell>
          <cell r="E4" t="str">
            <v>01 APRIL 2002</v>
          </cell>
          <cell r="F4" t="str">
            <v>GROBOGAN</v>
          </cell>
          <cell r="G4" t="str">
            <v>15 JUNI 1953</v>
          </cell>
          <cell r="H4" t="str">
            <v>Perempuan</v>
          </cell>
          <cell r="I4" t="str">
            <v>ISLAM</v>
          </cell>
          <cell r="J4" t="str">
            <v>Ds. Pilangpayung Kec. Toroh Kab. Grobogan</v>
          </cell>
          <cell r="K4" t="str">
            <v>01 JANUARI 1977</v>
          </cell>
          <cell r="L4" t="str">
            <v>PNSD</v>
          </cell>
          <cell r="M4" t="str">
            <v>PEGAWAI TETAP</v>
          </cell>
          <cell r="N4">
            <v>2889600</v>
          </cell>
          <cell r="O4">
            <v>3029200</v>
          </cell>
          <cell r="P4" t="str">
            <v>GURU PEMBINA</v>
          </cell>
          <cell r="Q4" t="str">
            <v>0</v>
          </cell>
          <cell r="R4" t="str">
            <v>IV/a</v>
          </cell>
          <cell r="S4" t="str">
            <v>33</v>
          </cell>
          <cell r="T4" t="str">
            <v>04</v>
          </cell>
          <cell r="U4" t="str">
            <v>33</v>
          </cell>
          <cell r="V4" t="str">
            <v>04</v>
          </cell>
          <cell r="W4" t="str">
            <v>-</v>
          </cell>
          <cell r="X4" t="str">
            <v>-</v>
          </cell>
          <cell r="Y4" t="str">
            <v>-</v>
          </cell>
          <cell r="Z4" t="str">
            <v>-</v>
          </cell>
          <cell r="AA4" t="str">
            <v>-</v>
          </cell>
          <cell r="AB4" t="str">
            <v>-</v>
          </cell>
          <cell r="AC4" t="str">
            <v>-</v>
          </cell>
          <cell r="AD4" t="str">
            <v>-</v>
          </cell>
          <cell r="AE4" t="str">
            <v>-</v>
          </cell>
          <cell r="AF4" t="str">
            <v>-</v>
          </cell>
          <cell r="AG4" t="str">
            <v>-</v>
          </cell>
          <cell r="AH4" t="str">
            <v>-</v>
          </cell>
          <cell r="AI4" t="str">
            <v>-</v>
          </cell>
          <cell r="AJ4" t="str">
            <v>-</v>
          </cell>
          <cell r="AK4" t="str">
            <v>-</v>
          </cell>
          <cell r="AL4" t="str">
            <v>-</v>
          </cell>
          <cell r="AM4" t="str">
            <v>-</v>
          </cell>
          <cell r="AN4" t="str">
            <v>-</v>
          </cell>
          <cell r="AO4" t="str">
            <v>-</v>
          </cell>
          <cell r="AP4" t="str">
            <v>-</v>
          </cell>
          <cell r="AQ4" t="str">
            <v>-</v>
          </cell>
          <cell r="AR4" t="str">
            <v>-</v>
          </cell>
          <cell r="AS4" t="str">
            <v>-</v>
          </cell>
          <cell r="AT4" t="str">
            <v>-</v>
          </cell>
          <cell r="AU4" t="str">
            <v>-</v>
          </cell>
          <cell r="AV4" t="str">
            <v>-</v>
          </cell>
          <cell r="AW4" t="str">
            <v>-</v>
          </cell>
          <cell r="AX4" t="str">
            <v>-</v>
          </cell>
          <cell r="AY4" t="str">
            <v>-</v>
          </cell>
          <cell r="AZ4" t="str">
            <v>-</v>
          </cell>
          <cell r="BA4" t="str">
            <v>-</v>
          </cell>
          <cell r="BB4" t="str">
            <v>-</v>
          </cell>
          <cell r="BC4" t="str">
            <v>-</v>
          </cell>
          <cell r="BD4" t="str">
            <v>-</v>
          </cell>
          <cell r="BE4" t="str">
            <v>-</v>
          </cell>
          <cell r="BF4" t="str">
            <v>-</v>
          </cell>
          <cell r="BG4" t="str">
            <v>-</v>
          </cell>
          <cell r="BH4" t="str">
            <v>-</v>
          </cell>
          <cell r="BI4" t="str">
            <v>-</v>
          </cell>
          <cell r="BJ4" t="str">
            <v>-</v>
          </cell>
          <cell r="BK4" t="str">
            <v>-</v>
          </cell>
          <cell r="BL4" t="str">
            <v>-</v>
          </cell>
          <cell r="BM4" t="str">
            <v>-</v>
          </cell>
          <cell r="BN4" t="str">
            <v>-</v>
          </cell>
          <cell r="BO4" t="str">
            <v>-</v>
          </cell>
          <cell r="BP4" t="str">
            <v>-</v>
          </cell>
          <cell r="BQ4" t="str">
            <v>-</v>
          </cell>
          <cell r="BR4" t="str">
            <v>-</v>
          </cell>
          <cell r="BS4" t="str">
            <v>-</v>
          </cell>
          <cell r="BT4" t="str">
            <v>-</v>
          </cell>
          <cell r="BU4" t="str">
            <v>-</v>
          </cell>
          <cell r="BV4" t="str">
            <v>-</v>
          </cell>
          <cell r="BW4" t="str">
            <v>-</v>
          </cell>
          <cell r="BX4" t="str">
            <v>-</v>
          </cell>
          <cell r="BY4" t="str">
            <v>-</v>
          </cell>
          <cell r="BZ4" t="str">
            <v>-</v>
          </cell>
          <cell r="CA4" t="str">
            <v>-</v>
          </cell>
          <cell r="CB4" t="str">
            <v>-</v>
          </cell>
          <cell r="CC4" t="str">
            <v>-</v>
          </cell>
          <cell r="CD4" t="str">
            <v>-</v>
          </cell>
          <cell r="CE4" t="str">
            <v>-</v>
          </cell>
          <cell r="CF4" t="str">
            <v>-</v>
          </cell>
          <cell r="CG4" t="str">
            <v>-</v>
          </cell>
          <cell r="CH4" t="str">
            <v>-</v>
          </cell>
          <cell r="CI4" t="str">
            <v>-</v>
          </cell>
          <cell r="CJ4" t="str">
            <v>-</v>
          </cell>
          <cell r="CK4" t="str">
            <v>-</v>
          </cell>
          <cell r="CL4" t="str">
            <v>-</v>
          </cell>
          <cell r="CM4" t="str">
            <v>-</v>
          </cell>
          <cell r="CN4" t="str">
            <v>-</v>
          </cell>
          <cell r="CO4">
            <v>28126</v>
          </cell>
          <cell r="CP4" t="str">
            <v>GURU PEMBINA</v>
          </cell>
          <cell r="CQ4">
            <v>34</v>
          </cell>
          <cell r="CR4">
            <v>0</v>
          </cell>
          <cell r="CS4" t="str">
            <v>34 tahun, 0 bulan, 0 hari</v>
          </cell>
        </row>
        <row r="5">
          <cell r="A5">
            <v>3</v>
          </cell>
          <cell r="B5" t="str">
            <v>M. SADELI, S.PD.</v>
          </cell>
          <cell r="C5" t="str">
            <v>19570915 198103 1 014</v>
          </cell>
          <cell r="D5" t="str">
            <v>Pembina, IV/a</v>
          </cell>
          <cell r="E5" t="str">
            <v>01 APRIL 2003</v>
          </cell>
          <cell r="F5" t="str">
            <v>Purwodadi</v>
          </cell>
          <cell r="G5" t="str">
            <v>15 SEPTEMBER 1957</v>
          </cell>
          <cell r="H5" t="str">
            <v>Laki-laki</v>
          </cell>
          <cell r="I5" t="str">
            <v>ISLAM</v>
          </cell>
          <cell r="J5" t="str">
            <v>Jl. Sangkata Blok. A No. 11 Rt 01 Rw 20 Kuripan Purwodadi Grobogan</v>
          </cell>
          <cell r="K5" t="str">
            <v>01 MARET 1981</v>
          </cell>
          <cell r="L5" t="str">
            <v>PNSD</v>
          </cell>
          <cell r="M5" t="str">
            <v>PEGAWAI TETAP</v>
          </cell>
          <cell r="N5">
            <v>2752800</v>
          </cell>
          <cell r="O5">
            <v>3401400</v>
          </cell>
          <cell r="P5" t="str">
            <v>GURU PEMBINA</v>
          </cell>
          <cell r="Q5" t="str">
            <v>3</v>
          </cell>
          <cell r="R5" t="str">
            <v>IV/a</v>
          </cell>
          <cell r="S5" t="str">
            <v>29</v>
          </cell>
          <cell r="T5" t="str">
            <v>02</v>
          </cell>
          <cell r="U5" t="str">
            <v>29</v>
          </cell>
          <cell r="V5" t="str">
            <v>02</v>
          </cell>
          <cell r="W5" t="str">
            <v>Sri Maryati</v>
          </cell>
          <cell r="X5" t="str">
            <v>Tegal</v>
          </cell>
          <cell r="Y5" t="str">
            <v>13-12-1963</v>
          </cell>
          <cell r="Z5" t="str">
            <v>-</v>
          </cell>
          <cell r="AA5" t="str">
            <v>-</v>
          </cell>
          <cell r="AB5" t="str">
            <v>11-05-981</v>
          </cell>
          <cell r="AC5" t="str">
            <v>-</v>
          </cell>
          <cell r="AD5" t="str">
            <v>Grafita Rifa Annafi</v>
          </cell>
          <cell r="AE5" t="str">
            <v>Grobogan</v>
          </cell>
          <cell r="AF5" t="str">
            <v>31-10-1998</v>
          </cell>
          <cell r="AG5" t="str">
            <v>A.K.</v>
          </cell>
          <cell r="AH5" t="str">
            <v>I</v>
          </cell>
          <cell r="AI5" t="str">
            <v>Perempuan</v>
          </cell>
          <cell r="AJ5" t="str">
            <v>-</v>
          </cell>
          <cell r="AK5" t="str">
            <v>Sekolah</v>
          </cell>
          <cell r="AL5" t="str">
            <v>Dapat</v>
          </cell>
          <cell r="AM5" t="str">
            <v>Hanif Delta Mahendra</v>
          </cell>
          <cell r="AN5" t="str">
            <v>Grobogan</v>
          </cell>
          <cell r="AO5" t="str">
            <v>06-12-2003</v>
          </cell>
          <cell r="AP5" t="str">
            <v>A.K.</v>
          </cell>
          <cell r="AQ5" t="str">
            <v>I</v>
          </cell>
          <cell r="AR5" t="str">
            <v>Laki-laki</v>
          </cell>
          <cell r="AS5" t="str">
            <v>-</v>
          </cell>
          <cell r="AT5" t="str">
            <v>Sekolah</v>
          </cell>
          <cell r="AU5" t="str">
            <v>Dapat</v>
          </cell>
          <cell r="AV5" t="str">
            <v>-</v>
          </cell>
          <cell r="AW5" t="str">
            <v>-</v>
          </cell>
          <cell r="AX5" t="str">
            <v>-</v>
          </cell>
          <cell r="AY5" t="str">
            <v>-</v>
          </cell>
          <cell r="AZ5" t="str">
            <v>-</v>
          </cell>
          <cell r="BA5" t="str">
            <v>-</v>
          </cell>
          <cell r="BB5" t="str">
            <v>-</v>
          </cell>
          <cell r="BC5" t="str">
            <v>-</v>
          </cell>
          <cell r="BD5" t="str">
            <v>-</v>
          </cell>
          <cell r="BE5" t="str">
            <v>-</v>
          </cell>
          <cell r="BF5" t="str">
            <v>-</v>
          </cell>
          <cell r="BG5" t="str">
            <v>-</v>
          </cell>
          <cell r="BH5" t="str">
            <v>-</v>
          </cell>
          <cell r="BI5" t="str">
            <v>-</v>
          </cell>
          <cell r="BJ5" t="str">
            <v>-</v>
          </cell>
          <cell r="BK5" t="str">
            <v>-</v>
          </cell>
          <cell r="BL5" t="str">
            <v>-</v>
          </cell>
          <cell r="BM5" t="str">
            <v>-</v>
          </cell>
          <cell r="BN5" t="str">
            <v>-</v>
          </cell>
          <cell r="BO5" t="str">
            <v>-</v>
          </cell>
          <cell r="BP5" t="str">
            <v>-</v>
          </cell>
          <cell r="BQ5" t="str">
            <v>-</v>
          </cell>
          <cell r="BR5" t="str">
            <v>-</v>
          </cell>
          <cell r="BS5" t="str">
            <v>-</v>
          </cell>
          <cell r="BT5" t="str">
            <v>-</v>
          </cell>
          <cell r="BU5" t="str">
            <v>-</v>
          </cell>
          <cell r="BV5" t="str">
            <v>-</v>
          </cell>
          <cell r="BW5" t="str">
            <v>-</v>
          </cell>
          <cell r="BX5" t="str">
            <v>-</v>
          </cell>
          <cell r="BY5" t="str">
            <v>-</v>
          </cell>
          <cell r="BZ5" t="str">
            <v>-</v>
          </cell>
          <cell r="CA5" t="str">
            <v>-</v>
          </cell>
          <cell r="CB5" t="str">
            <v>-</v>
          </cell>
          <cell r="CC5" t="str">
            <v>-</v>
          </cell>
          <cell r="CD5" t="str">
            <v>-</v>
          </cell>
          <cell r="CE5" t="str">
            <v>-</v>
          </cell>
          <cell r="CF5" t="str">
            <v>-</v>
          </cell>
          <cell r="CG5" t="str">
            <v>-</v>
          </cell>
          <cell r="CH5" t="str">
            <v>-</v>
          </cell>
          <cell r="CI5" t="str">
            <v>-</v>
          </cell>
          <cell r="CJ5" t="str">
            <v>-</v>
          </cell>
          <cell r="CK5" t="str">
            <v>-</v>
          </cell>
          <cell r="CL5" t="str">
            <v>-</v>
          </cell>
          <cell r="CM5" t="str">
            <v>-</v>
          </cell>
          <cell r="CN5" t="str">
            <v>-</v>
          </cell>
          <cell r="CO5">
            <v>29646</v>
          </cell>
          <cell r="CP5" t="str">
            <v>GURU PEMBINA</v>
          </cell>
          <cell r="CQ5">
            <v>29</v>
          </cell>
          <cell r="CR5">
            <v>10</v>
          </cell>
          <cell r="CS5" t="str">
            <v>29 tahun, 10 bulan, 0 hari</v>
          </cell>
        </row>
        <row r="6">
          <cell r="A6">
            <v>4</v>
          </cell>
          <cell r="B6" t="str">
            <v>MUH. AKHWAN, S.PD.</v>
          </cell>
          <cell r="C6" t="str">
            <v>19590720 198202 1 005</v>
          </cell>
          <cell r="D6" t="str">
            <v>Pembina, IV/a</v>
          </cell>
          <cell r="E6" t="str">
            <v>01 APRIL 2005</v>
          </cell>
          <cell r="F6" t="str">
            <v>DEMAK</v>
          </cell>
          <cell r="G6" t="str">
            <v>20 JULI 1959</v>
          </cell>
          <cell r="H6" t="str">
            <v>Laki-laki</v>
          </cell>
          <cell r="I6" t="str">
            <v>ISLAM</v>
          </cell>
          <cell r="J6" t="str">
            <v>Danyang Rt 4 Rw 4 Purwodadi Grobogan</v>
          </cell>
          <cell r="K6" t="str">
            <v>01 PEBRUARI 1982</v>
          </cell>
          <cell r="L6" t="str">
            <v>PNSD</v>
          </cell>
          <cell r="M6" t="str">
            <v>PEGAWAI TETAP</v>
          </cell>
          <cell r="N6">
            <v>2686800</v>
          </cell>
          <cell r="O6">
            <v>3235800</v>
          </cell>
          <cell r="P6" t="str">
            <v>GURU PEMBINA</v>
          </cell>
          <cell r="Q6" t="str">
            <v>2</v>
          </cell>
          <cell r="R6" t="str">
            <v>IV/a</v>
          </cell>
          <cell r="S6" t="str">
            <v>28</v>
          </cell>
          <cell r="T6" t="str">
            <v>03</v>
          </cell>
          <cell r="U6" t="str">
            <v>28</v>
          </cell>
          <cell r="V6" t="str">
            <v>03</v>
          </cell>
          <cell r="W6" t="str">
            <v>Nanik Suryani</v>
          </cell>
          <cell r="X6" t="str">
            <v>Blora</v>
          </cell>
          <cell r="Y6" t="str">
            <v>15-11-1964</v>
          </cell>
          <cell r="Z6" t="str">
            <v>19641115 198702 2 002</v>
          </cell>
          <cell r="AA6" t="str">
            <v>Guru</v>
          </cell>
          <cell r="AB6" t="str">
            <v>22-06-1992</v>
          </cell>
          <cell r="AC6">
            <v>2000000</v>
          </cell>
          <cell r="AD6" t="str">
            <v>Hanifia Ulfa Fawzia</v>
          </cell>
          <cell r="AE6" t="str">
            <v>Karanganyar</v>
          </cell>
          <cell r="AF6" t="str">
            <v>28-08-1995</v>
          </cell>
          <cell r="AG6" t="str">
            <v>A.K.</v>
          </cell>
          <cell r="AH6" t="str">
            <v>I</v>
          </cell>
          <cell r="AI6" t="str">
            <v>Perempuan</v>
          </cell>
          <cell r="AJ6" t="str">
            <v>-</v>
          </cell>
          <cell r="AK6" t="str">
            <v>Sekolah</v>
          </cell>
          <cell r="AL6" t="str">
            <v>Dapat</v>
          </cell>
          <cell r="AM6" t="str">
            <v>-</v>
          </cell>
          <cell r="AN6" t="str">
            <v>-</v>
          </cell>
          <cell r="AO6" t="str">
            <v>-</v>
          </cell>
          <cell r="AP6" t="str">
            <v>-</v>
          </cell>
          <cell r="AQ6" t="str">
            <v>-</v>
          </cell>
          <cell r="AR6" t="str">
            <v>-</v>
          </cell>
          <cell r="AS6" t="str">
            <v>-</v>
          </cell>
          <cell r="AT6" t="str">
            <v>-</v>
          </cell>
          <cell r="AU6" t="str">
            <v>-</v>
          </cell>
          <cell r="AV6" t="str">
            <v>-</v>
          </cell>
          <cell r="AW6" t="str">
            <v>-</v>
          </cell>
          <cell r="AX6" t="str">
            <v>-</v>
          </cell>
          <cell r="AY6" t="str">
            <v>-</v>
          </cell>
          <cell r="AZ6" t="str">
            <v>-</v>
          </cell>
          <cell r="BA6" t="str">
            <v>-</v>
          </cell>
          <cell r="BB6" t="str">
            <v>-</v>
          </cell>
          <cell r="BC6" t="str">
            <v>-</v>
          </cell>
          <cell r="BD6" t="str">
            <v>-</v>
          </cell>
          <cell r="BE6" t="str">
            <v>-</v>
          </cell>
          <cell r="BF6" t="str">
            <v>-</v>
          </cell>
          <cell r="BG6" t="str">
            <v>-</v>
          </cell>
          <cell r="BH6" t="str">
            <v>-</v>
          </cell>
          <cell r="BI6" t="str">
            <v>-</v>
          </cell>
          <cell r="BJ6" t="str">
            <v>-</v>
          </cell>
          <cell r="BK6" t="str">
            <v>-</v>
          </cell>
          <cell r="BL6" t="str">
            <v>-</v>
          </cell>
          <cell r="BM6" t="str">
            <v>-</v>
          </cell>
          <cell r="BN6" t="str">
            <v>-</v>
          </cell>
          <cell r="BO6" t="str">
            <v>-</v>
          </cell>
          <cell r="BP6" t="str">
            <v>-</v>
          </cell>
          <cell r="BQ6" t="str">
            <v>-</v>
          </cell>
          <cell r="BR6" t="str">
            <v>-</v>
          </cell>
          <cell r="BS6" t="str">
            <v>-</v>
          </cell>
          <cell r="BT6" t="str">
            <v>-</v>
          </cell>
          <cell r="BU6" t="str">
            <v>-</v>
          </cell>
          <cell r="BV6" t="str">
            <v>-</v>
          </cell>
          <cell r="BW6" t="str">
            <v>-</v>
          </cell>
          <cell r="BX6" t="str">
            <v>-</v>
          </cell>
          <cell r="BY6" t="str">
            <v>-</v>
          </cell>
          <cell r="BZ6" t="str">
            <v>-</v>
          </cell>
          <cell r="CA6" t="str">
            <v>-</v>
          </cell>
          <cell r="CB6" t="str">
            <v>-</v>
          </cell>
          <cell r="CC6" t="str">
            <v>-</v>
          </cell>
          <cell r="CD6" t="str">
            <v>-</v>
          </cell>
          <cell r="CE6" t="str">
            <v>-</v>
          </cell>
          <cell r="CF6" t="str">
            <v>-</v>
          </cell>
          <cell r="CG6" t="str">
            <v>-</v>
          </cell>
          <cell r="CH6" t="str">
            <v>-</v>
          </cell>
          <cell r="CI6" t="str">
            <v>-</v>
          </cell>
          <cell r="CJ6" t="str">
            <v>-</v>
          </cell>
          <cell r="CK6" t="str">
            <v>-</v>
          </cell>
          <cell r="CL6" t="str">
            <v>-</v>
          </cell>
          <cell r="CM6" t="str">
            <v>-</v>
          </cell>
          <cell r="CN6" t="str">
            <v>-</v>
          </cell>
          <cell r="CO6">
            <v>29983</v>
          </cell>
          <cell r="CP6" t="str">
            <v>GURU PEMBINA</v>
          </cell>
          <cell r="CQ6">
            <v>28</v>
          </cell>
          <cell r="CR6">
            <v>11</v>
          </cell>
          <cell r="CS6" t="str">
            <v>28 tahun, 11 bulan, 0 hari</v>
          </cell>
        </row>
        <row r="7">
          <cell r="A7">
            <v>5</v>
          </cell>
          <cell r="B7" t="str">
            <v>NING ENDAH S.R. S.PD.</v>
          </cell>
          <cell r="C7" t="str">
            <v>19620602 198302 2 003</v>
          </cell>
          <cell r="D7" t="str">
            <v>Pembina, IV/a</v>
          </cell>
          <cell r="E7" t="str">
            <v>01 APRIL 2005</v>
          </cell>
          <cell r="F7" t="str">
            <v>GROBOGAN</v>
          </cell>
          <cell r="G7" t="str">
            <v>02 JUNI 1962</v>
          </cell>
          <cell r="H7" t="str">
            <v>Perempuan</v>
          </cell>
          <cell r="I7" t="str">
            <v>ISLAM</v>
          </cell>
          <cell r="J7" t="str">
            <v>Jl. Kartini No. 18 Ds. Genuksuran Kec. Purwodadi Grobogan</v>
          </cell>
          <cell r="K7" t="str">
            <v>01 PEBRUARI 1983</v>
          </cell>
          <cell r="L7" t="str">
            <v>PNSD</v>
          </cell>
          <cell r="M7" t="str">
            <v>PEGAWAI TETAP</v>
          </cell>
          <cell r="N7">
            <v>2686800</v>
          </cell>
          <cell r="O7">
            <v>3333700</v>
          </cell>
          <cell r="P7" t="str">
            <v>GURU PEMBINA</v>
          </cell>
          <cell r="Q7" t="str">
            <v>3</v>
          </cell>
          <cell r="R7" t="str">
            <v>IV/a</v>
          </cell>
          <cell r="S7" t="str">
            <v>27</v>
          </cell>
          <cell r="T7" t="str">
            <v>03</v>
          </cell>
          <cell r="U7" t="str">
            <v>27</v>
          </cell>
          <cell r="V7" t="str">
            <v>03</v>
          </cell>
          <cell r="W7" t="str">
            <v>Purnomo Djati,S.E</v>
          </cell>
          <cell r="X7" t="str">
            <v>Grobogan</v>
          </cell>
          <cell r="Y7" t="str">
            <v>04-05-1962</v>
          </cell>
          <cell r="Z7" t="str">
            <v>19620504 198403 1 013</v>
          </cell>
          <cell r="AA7" t="str">
            <v>PNS</v>
          </cell>
          <cell r="AB7" t="str">
            <v>21-02-1982</v>
          </cell>
          <cell r="AC7" t="str">
            <v>-</v>
          </cell>
          <cell r="AD7" t="str">
            <v>Yogi Reza Pahlevi</v>
          </cell>
          <cell r="AE7" t="str">
            <v>Grobogan</v>
          </cell>
          <cell r="AF7" t="str">
            <v>28-05-1988</v>
          </cell>
          <cell r="AG7" t="str">
            <v>A.K.</v>
          </cell>
          <cell r="AH7" t="str">
            <v>I</v>
          </cell>
          <cell r="AI7" t="str">
            <v>Laki-laki</v>
          </cell>
          <cell r="AJ7" t="str">
            <v>-</v>
          </cell>
          <cell r="AK7" t="str">
            <v>Kuliah</v>
          </cell>
          <cell r="AL7" t="str">
            <v>Dapat</v>
          </cell>
          <cell r="AM7" t="str">
            <v>Rahadian Reza Mahendra</v>
          </cell>
          <cell r="AN7" t="str">
            <v>Grobogan</v>
          </cell>
          <cell r="AO7" t="str">
            <v>16-12-2002</v>
          </cell>
          <cell r="AP7" t="str">
            <v>A.K.</v>
          </cell>
          <cell r="AQ7" t="str">
            <v>I</v>
          </cell>
          <cell r="AR7" t="str">
            <v>Laki-laki</v>
          </cell>
          <cell r="AS7" t="str">
            <v>-</v>
          </cell>
          <cell r="AT7" t="str">
            <v>Sekolah</v>
          </cell>
          <cell r="AU7" t="str">
            <v>Dapat</v>
          </cell>
          <cell r="AV7" t="str">
            <v>-</v>
          </cell>
          <cell r="AW7" t="str">
            <v>-</v>
          </cell>
          <cell r="AX7" t="str">
            <v>-</v>
          </cell>
          <cell r="AY7" t="str">
            <v>-</v>
          </cell>
          <cell r="AZ7" t="str">
            <v>-</v>
          </cell>
          <cell r="BA7" t="str">
            <v>-</v>
          </cell>
          <cell r="BB7" t="str">
            <v>-</v>
          </cell>
          <cell r="BC7" t="str">
            <v>-</v>
          </cell>
          <cell r="BD7" t="str">
            <v>-</v>
          </cell>
          <cell r="BE7" t="str">
            <v>-</v>
          </cell>
          <cell r="BF7" t="str">
            <v>-</v>
          </cell>
          <cell r="BG7" t="str">
            <v>-</v>
          </cell>
          <cell r="BH7" t="str">
            <v>-</v>
          </cell>
          <cell r="BI7" t="str">
            <v>-</v>
          </cell>
          <cell r="BJ7" t="str">
            <v>-</v>
          </cell>
          <cell r="BK7" t="str">
            <v>-</v>
          </cell>
          <cell r="BL7" t="str">
            <v>-</v>
          </cell>
          <cell r="BM7" t="str">
            <v>-</v>
          </cell>
          <cell r="BN7" t="str">
            <v>-</v>
          </cell>
          <cell r="BO7" t="str">
            <v>-</v>
          </cell>
          <cell r="BP7" t="str">
            <v>-</v>
          </cell>
          <cell r="BQ7" t="str">
            <v>-</v>
          </cell>
          <cell r="BR7" t="str">
            <v>-</v>
          </cell>
          <cell r="BS7" t="str">
            <v>-</v>
          </cell>
          <cell r="BT7" t="str">
            <v>-</v>
          </cell>
          <cell r="BU7" t="str">
            <v>-</v>
          </cell>
          <cell r="BV7" t="str">
            <v>-</v>
          </cell>
          <cell r="BW7" t="str">
            <v>-</v>
          </cell>
          <cell r="BX7" t="str">
            <v>-</v>
          </cell>
          <cell r="BY7" t="str">
            <v>-</v>
          </cell>
          <cell r="BZ7" t="str">
            <v>-</v>
          </cell>
          <cell r="CA7" t="str">
            <v>-</v>
          </cell>
          <cell r="CB7" t="str">
            <v>-</v>
          </cell>
          <cell r="CC7" t="str">
            <v>-</v>
          </cell>
          <cell r="CD7" t="str">
            <v>-</v>
          </cell>
          <cell r="CE7" t="str">
            <v>-</v>
          </cell>
          <cell r="CF7" t="str">
            <v>-</v>
          </cell>
          <cell r="CG7" t="str">
            <v>-</v>
          </cell>
          <cell r="CH7" t="str">
            <v>-</v>
          </cell>
          <cell r="CI7" t="str">
            <v>-</v>
          </cell>
          <cell r="CJ7" t="str">
            <v>-</v>
          </cell>
          <cell r="CK7" t="str">
            <v>-</v>
          </cell>
          <cell r="CL7" t="str">
            <v>-</v>
          </cell>
          <cell r="CM7" t="str">
            <v>-</v>
          </cell>
          <cell r="CN7" t="str">
            <v>-</v>
          </cell>
          <cell r="CO7">
            <v>30348</v>
          </cell>
          <cell r="CQ7">
            <v>27</v>
          </cell>
          <cell r="CR7">
            <v>11</v>
          </cell>
          <cell r="CS7" t="str">
            <v>27 tahun, 11 bulan, 0 hari</v>
          </cell>
        </row>
        <row r="8">
          <cell r="A8">
            <v>6</v>
          </cell>
          <cell r="B8" t="str">
            <v>IMAM SUYUDI, S.PD.</v>
          </cell>
          <cell r="C8" t="str">
            <v>19640124 198601 1 001</v>
          </cell>
          <cell r="D8" t="str">
            <v>Pembina, IV/a</v>
          </cell>
          <cell r="E8" t="str">
            <v>01 APRIL 2004</v>
          </cell>
          <cell r="F8" t="str">
            <v>GROBOGAN</v>
          </cell>
          <cell r="G8" t="str">
            <v>24 JANUARI 1964</v>
          </cell>
          <cell r="H8" t="str">
            <v>Laki-laki</v>
          </cell>
          <cell r="I8" t="str">
            <v>ISLAM</v>
          </cell>
          <cell r="J8" t="str">
            <v>Jl. Anila Blok K 12 Perum Ayodya Kuripan Purwodadi Grobogan</v>
          </cell>
          <cell r="K8" t="str">
            <v>01 JANUARI 1986</v>
          </cell>
          <cell r="L8" t="str">
            <v>PNSD</v>
          </cell>
          <cell r="M8" t="str">
            <v>PEGAWAI TETAP</v>
          </cell>
          <cell r="N8">
            <v>2686800</v>
          </cell>
          <cell r="O8">
            <v>3333700</v>
          </cell>
          <cell r="P8" t="str">
            <v>GURU PEMBINA</v>
          </cell>
          <cell r="Q8" t="str">
            <v>3</v>
          </cell>
          <cell r="R8" t="str">
            <v>IV/a</v>
          </cell>
          <cell r="S8" t="str">
            <v>24</v>
          </cell>
          <cell r="T8" t="str">
            <v>04</v>
          </cell>
          <cell r="U8" t="str">
            <v>27</v>
          </cell>
          <cell r="V8" t="str">
            <v>04</v>
          </cell>
          <cell r="W8" t="str">
            <v>Ekowati</v>
          </cell>
          <cell r="X8" t="str">
            <v>Semarang</v>
          </cell>
          <cell r="Y8" t="str">
            <v>19-03-1964</v>
          </cell>
          <cell r="Z8" t="str">
            <v>19640319 198902 2 001</v>
          </cell>
          <cell r="AA8" t="str">
            <v>PNS</v>
          </cell>
          <cell r="AB8" t="str">
            <v>14-06-1993</v>
          </cell>
          <cell r="AC8">
            <v>2431000</v>
          </cell>
          <cell r="AD8" t="str">
            <v>Atika Woro Hapsari</v>
          </cell>
          <cell r="AE8" t="str">
            <v>Grobogan</v>
          </cell>
          <cell r="AF8" t="str">
            <v>11-07-1994</v>
          </cell>
          <cell r="AG8" t="str">
            <v>A.K.</v>
          </cell>
          <cell r="AH8" t="str">
            <v>I</v>
          </cell>
          <cell r="AI8" t="str">
            <v>Perempuan</v>
          </cell>
          <cell r="AJ8" t="str">
            <v>-</v>
          </cell>
          <cell r="AK8" t="str">
            <v>Sekolah</v>
          </cell>
          <cell r="AL8" t="str">
            <v>Dapat</v>
          </cell>
          <cell r="AM8" t="str">
            <v>Arif Bagus Wicaksono</v>
          </cell>
          <cell r="AN8" t="str">
            <v>Grobogan</v>
          </cell>
          <cell r="AO8" t="str">
            <v>26-07-1997</v>
          </cell>
          <cell r="AP8" t="str">
            <v>A.K.</v>
          </cell>
          <cell r="AQ8" t="str">
            <v>I</v>
          </cell>
          <cell r="AR8" t="str">
            <v>Laki-laki</v>
          </cell>
          <cell r="AS8" t="str">
            <v>-</v>
          </cell>
          <cell r="AT8" t="str">
            <v>Sekolah</v>
          </cell>
          <cell r="AU8" t="str">
            <v>Dapat</v>
          </cell>
          <cell r="AV8" t="str">
            <v>-</v>
          </cell>
          <cell r="AW8" t="str">
            <v>-</v>
          </cell>
          <cell r="AX8" t="str">
            <v>-</v>
          </cell>
          <cell r="AY8" t="str">
            <v>-</v>
          </cell>
          <cell r="AZ8" t="str">
            <v>-</v>
          </cell>
          <cell r="BA8" t="str">
            <v>-</v>
          </cell>
          <cell r="BB8" t="str">
            <v>-</v>
          </cell>
          <cell r="BC8" t="str">
            <v>-</v>
          </cell>
          <cell r="BD8" t="str">
            <v>-</v>
          </cell>
          <cell r="BE8" t="str">
            <v>-</v>
          </cell>
          <cell r="BF8" t="str">
            <v>-</v>
          </cell>
          <cell r="BG8" t="str">
            <v>-</v>
          </cell>
          <cell r="BH8" t="str">
            <v>-</v>
          </cell>
          <cell r="BI8" t="str">
            <v>-</v>
          </cell>
          <cell r="BJ8" t="str">
            <v>-</v>
          </cell>
          <cell r="BK8" t="str">
            <v>-</v>
          </cell>
          <cell r="BL8" t="str">
            <v>-</v>
          </cell>
          <cell r="BM8" t="str">
            <v>-</v>
          </cell>
          <cell r="BN8" t="str">
            <v>-</v>
          </cell>
          <cell r="BO8" t="str">
            <v>-</v>
          </cell>
          <cell r="BP8" t="str">
            <v>-</v>
          </cell>
          <cell r="BQ8" t="str">
            <v>-</v>
          </cell>
          <cell r="BR8" t="str">
            <v>-</v>
          </cell>
          <cell r="BS8" t="str">
            <v>-</v>
          </cell>
          <cell r="BT8" t="str">
            <v>-</v>
          </cell>
          <cell r="BU8" t="str">
            <v>-</v>
          </cell>
          <cell r="BV8" t="str">
            <v>-</v>
          </cell>
          <cell r="BW8" t="str">
            <v>-</v>
          </cell>
          <cell r="BX8" t="str">
            <v>-</v>
          </cell>
          <cell r="BY8" t="str">
            <v>-</v>
          </cell>
          <cell r="BZ8" t="str">
            <v>-</v>
          </cell>
          <cell r="CA8" t="str">
            <v>-</v>
          </cell>
          <cell r="CB8" t="str">
            <v>-</v>
          </cell>
          <cell r="CC8" t="str">
            <v>-</v>
          </cell>
          <cell r="CD8" t="str">
            <v>-</v>
          </cell>
          <cell r="CE8" t="str">
            <v>-</v>
          </cell>
          <cell r="CF8" t="str">
            <v>-</v>
          </cell>
          <cell r="CG8" t="str">
            <v>-</v>
          </cell>
          <cell r="CH8" t="str">
            <v>-</v>
          </cell>
          <cell r="CI8" t="str">
            <v>-</v>
          </cell>
          <cell r="CJ8" t="str">
            <v>-</v>
          </cell>
          <cell r="CK8" t="str">
            <v>-</v>
          </cell>
          <cell r="CL8" t="str">
            <v>-</v>
          </cell>
          <cell r="CM8" t="str">
            <v>-</v>
          </cell>
          <cell r="CN8" t="str">
            <v>-</v>
          </cell>
          <cell r="CO8">
            <v>31413</v>
          </cell>
          <cell r="CP8" t="str">
            <v>GURU PEMBINA</v>
          </cell>
          <cell r="CQ8">
            <v>25</v>
          </cell>
          <cell r="CR8">
            <v>0</v>
          </cell>
          <cell r="CS8" t="str">
            <v>25 tahun, 0 bulan, 0 hari</v>
          </cell>
        </row>
        <row r="9">
          <cell r="A9">
            <v>7</v>
          </cell>
          <cell r="B9" t="str">
            <v>AGUS PURWANTO, S.PD.</v>
          </cell>
          <cell r="C9" t="str">
            <v>19640821 198601 1 002</v>
          </cell>
          <cell r="D9" t="str">
            <v>Pembina, IV/a</v>
          </cell>
          <cell r="E9" t="str">
            <v>01 OKTOBER 2009</v>
          </cell>
          <cell r="F9" t="str">
            <v>GROBOGAN</v>
          </cell>
          <cell r="G9" t="str">
            <v>21 AGUSTUS 1964</v>
          </cell>
          <cell r="H9" t="str">
            <v>Laki-laki</v>
          </cell>
          <cell r="I9" t="str">
            <v>ISLAM</v>
          </cell>
          <cell r="J9" t="str">
            <v>Palembahan Rt 04 Rw 06 Kalongan Purwodadi Grobogan</v>
          </cell>
          <cell r="K9" t="str">
            <v>01 JANUARI 1986</v>
          </cell>
          <cell r="L9" t="str">
            <v>PNSD</v>
          </cell>
          <cell r="M9" t="str">
            <v>PEGAWAI TETAP</v>
          </cell>
          <cell r="N9">
            <v>2686800</v>
          </cell>
          <cell r="O9">
            <v>3333700</v>
          </cell>
          <cell r="P9" t="str">
            <v>GURU PEMBINA</v>
          </cell>
          <cell r="Q9" t="str">
            <v>3</v>
          </cell>
          <cell r="R9" t="str">
            <v>IV/a</v>
          </cell>
          <cell r="S9" t="str">
            <v>24</v>
          </cell>
          <cell r="T9" t="str">
            <v>04</v>
          </cell>
          <cell r="U9" t="str">
            <v>27</v>
          </cell>
          <cell r="V9" t="str">
            <v>04</v>
          </cell>
          <cell r="W9" t="str">
            <v>Djuniyanti</v>
          </cell>
          <cell r="X9" t="str">
            <v>Grobogan</v>
          </cell>
          <cell r="Y9" t="str">
            <v>02-06-1970</v>
          </cell>
          <cell r="Z9" t="str">
            <v>-</v>
          </cell>
          <cell r="AA9" t="str">
            <v>Swasta</v>
          </cell>
          <cell r="AB9" t="str">
            <v>08-12-1991</v>
          </cell>
          <cell r="AC9">
            <v>1000000</v>
          </cell>
          <cell r="AD9" t="str">
            <v>Laila Ayu Hapsari</v>
          </cell>
          <cell r="AE9" t="str">
            <v>Grobogan</v>
          </cell>
          <cell r="AF9" t="str">
            <v>24-09-1991</v>
          </cell>
          <cell r="AG9" t="str">
            <v>A.K.</v>
          </cell>
          <cell r="AH9" t="str">
            <v>I</v>
          </cell>
          <cell r="AI9" t="str">
            <v>Perempuan</v>
          </cell>
          <cell r="AJ9" t="str">
            <v>-</v>
          </cell>
          <cell r="AK9" t="str">
            <v>Sekolah</v>
          </cell>
          <cell r="AL9" t="str">
            <v>Dapat</v>
          </cell>
          <cell r="AM9" t="str">
            <v>Alivia Chendra AP</v>
          </cell>
          <cell r="AN9" t="str">
            <v>Grobogan</v>
          </cell>
          <cell r="AO9" t="str">
            <v>18-12-1992</v>
          </cell>
          <cell r="AP9" t="str">
            <v>A.K.</v>
          </cell>
          <cell r="AQ9" t="str">
            <v>I</v>
          </cell>
          <cell r="AR9" t="str">
            <v>Perempuan</v>
          </cell>
          <cell r="AS9" t="str">
            <v>-</v>
          </cell>
          <cell r="AT9" t="str">
            <v>Sekolah</v>
          </cell>
          <cell r="AU9" t="str">
            <v>Dapat</v>
          </cell>
          <cell r="AV9" t="str">
            <v>Istiqomah Dyah AGP</v>
          </cell>
          <cell r="AW9" t="str">
            <v>Grobogan</v>
          </cell>
          <cell r="AX9">
            <v>35577</v>
          </cell>
          <cell r="AY9" t="str">
            <v>A.K</v>
          </cell>
          <cell r="AZ9" t="str">
            <v>I</v>
          </cell>
          <cell r="BA9" t="str">
            <v>Laki-laki</v>
          </cell>
          <cell r="BB9" t="str">
            <v>-</v>
          </cell>
          <cell r="BC9" t="str">
            <v>Sekolah</v>
          </cell>
          <cell r="BD9" t="str">
            <v>Tidak</v>
          </cell>
          <cell r="BE9" t="str">
            <v>Aida Ayu Kusuma Rini</v>
          </cell>
          <cell r="BF9" t="str">
            <v>Grobogan</v>
          </cell>
          <cell r="BG9" t="str">
            <v>16-06-2006</v>
          </cell>
          <cell r="BH9" t="str">
            <v>A.K.</v>
          </cell>
          <cell r="BI9" t="str">
            <v>I</v>
          </cell>
          <cell r="BJ9" t="str">
            <v>Perempuan</v>
          </cell>
          <cell r="BK9" t="str">
            <v>-</v>
          </cell>
          <cell r="BL9" t="str">
            <v>Sekolah</v>
          </cell>
          <cell r="BM9" t="str">
            <v>Tidak</v>
          </cell>
          <cell r="BN9" t="str">
            <v>-</v>
          </cell>
          <cell r="BO9" t="str">
            <v>-</v>
          </cell>
          <cell r="BP9" t="str">
            <v>-</v>
          </cell>
          <cell r="BQ9" t="str">
            <v>-</v>
          </cell>
          <cell r="BR9" t="str">
            <v>-</v>
          </cell>
          <cell r="BS9" t="str">
            <v>-</v>
          </cell>
          <cell r="BT9" t="str">
            <v>-</v>
          </cell>
          <cell r="BU9" t="str">
            <v>-</v>
          </cell>
          <cell r="BV9" t="str">
            <v>-</v>
          </cell>
          <cell r="BW9" t="str">
            <v>-</v>
          </cell>
          <cell r="BX9" t="str">
            <v>-</v>
          </cell>
          <cell r="BY9" t="str">
            <v>-</v>
          </cell>
          <cell r="BZ9" t="str">
            <v>-</v>
          </cell>
          <cell r="CA9" t="str">
            <v>-</v>
          </cell>
          <cell r="CB9" t="str">
            <v>-</v>
          </cell>
          <cell r="CC9" t="str">
            <v>-</v>
          </cell>
          <cell r="CD9" t="str">
            <v>-</v>
          </cell>
          <cell r="CE9" t="str">
            <v>-</v>
          </cell>
          <cell r="CF9" t="str">
            <v>-</v>
          </cell>
          <cell r="CG9" t="str">
            <v>-</v>
          </cell>
          <cell r="CH9" t="str">
            <v>-</v>
          </cell>
          <cell r="CI9" t="str">
            <v>-</v>
          </cell>
          <cell r="CJ9" t="str">
            <v>-</v>
          </cell>
          <cell r="CK9" t="str">
            <v>-</v>
          </cell>
          <cell r="CL9" t="str">
            <v>-</v>
          </cell>
          <cell r="CM9" t="str">
            <v>-</v>
          </cell>
          <cell r="CN9" t="str">
            <v>-</v>
          </cell>
          <cell r="CO9">
            <v>31413</v>
          </cell>
          <cell r="CQ9">
            <v>25</v>
          </cell>
          <cell r="CR9">
            <v>0</v>
          </cell>
          <cell r="CS9" t="str">
            <v>25 tahun, 0 bulan, 0 hari</v>
          </cell>
        </row>
        <row r="10">
          <cell r="A10">
            <v>8</v>
          </cell>
          <cell r="B10" t="str">
            <v>RUBIYATI, S.PD.</v>
          </cell>
          <cell r="C10" t="str">
            <v>19650804 198601 2 004</v>
          </cell>
          <cell r="D10" t="str">
            <v>Pembina, IV/a</v>
          </cell>
          <cell r="E10" t="str">
            <v>01 OKTOBER 2006</v>
          </cell>
          <cell r="F10" t="str">
            <v>GROBOGAN</v>
          </cell>
          <cell r="G10" t="str">
            <v>04 AGUSTUS 1965</v>
          </cell>
          <cell r="H10" t="str">
            <v>Perempuan</v>
          </cell>
          <cell r="I10" t="str">
            <v>ISLAM</v>
          </cell>
          <cell r="J10" t="str">
            <v>Dsn Gendingan Rt 08 Rw 11 Ds. Depok Kec Toroh Kab Grobogan</v>
          </cell>
          <cell r="K10" t="str">
            <v>01 JANUARI 1986</v>
          </cell>
          <cell r="L10" t="str">
            <v>PNSD</v>
          </cell>
          <cell r="M10" t="str">
            <v>PEGAWAI TETAP</v>
          </cell>
          <cell r="N10">
            <v>2686800</v>
          </cell>
          <cell r="O10">
            <v>2846700</v>
          </cell>
          <cell r="P10" t="str">
            <v>GURU PEMBINA</v>
          </cell>
          <cell r="Q10" t="str">
            <v>0</v>
          </cell>
          <cell r="R10" t="str">
            <v>IV/a</v>
          </cell>
          <cell r="S10" t="str">
            <v>24</v>
          </cell>
          <cell r="T10" t="str">
            <v>04</v>
          </cell>
          <cell r="U10" t="str">
            <v>27</v>
          </cell>
          <cell r="V10" t="str">
            <v>04</v>
          </cell>
          <cell r="W10" t="str">
            <v>-</v>
          </cell>
          <cell r="X10" t="str">
            <v>-</v>
          </cell>
          <cell r="Y10" t="str">
            <v>-</v>
          </cell>
          <cell r="Z10" t="str">
            <v>-</v>
          </cell>
          <cell r="AA10" t="str">
            <v>-</v>
          </cell>
          <cell r="AB10" t="str">
            <v>-</v>
          </cell>
          <cell r="AC10" t="str">
            <v>-</v>
          </cell>
          <cell r="AD10" t="str">
            <v>-</v>
          </cell>
          <cell r="AE10" t="str">
            <v>-</v>
          </cell>
          <cell r="AF10" t="str">
            <v>-</v>
          </cell>
          <cell r="AG10" t="str">
            <v>-</v>
          </cell>
          <cell r="AH10" t="str">
            <v>-</v>
          </cell>
          <cell r="AI10" t="str">
            <v>-</v>
          </cell>
          <cell r="AJ10" t="str">
            <v>-</v>
          </cell>
          <cell r="AK10" t="str">
            <v>-</v>
          </cell>
          <cell r="AL10" t="str">
            <v>-</v>
          </cell>
          <cell r="AM10" t="str">
            <v>-</v>
          </cell>
          <cell r="AN10" t="str">
            <v>-</v>
          </cell>
          <cell r="AO10" t="str">
            <v>-</v>
          </cell>
          <cell r="AP10" t="str">
            <v>-</v>
          </cell>
          <cell r="AQ10" t="str">
            <v>-</v>
          </cell>
          <cell r="AR10" t="str">
            <v>-</v>
          </cell>
          <cell r="AS10" t="str">
            <v>-</v>
          </cell>
          <cell r="AT10" t="str">
            <v>-</v>
          </cell>
          <cell r="AU10" t="str">
            <v>-</v>
          </cell>
          <cell r="AV10" t="str">
            <v>-</v>
          </cell>
          <cell r="AW10" t="str">
            <v>-</v>
          </cell>
          <cell r="AX10" t="str">
            <v>-</v>
          </cell>
          <cell r="AY10" t="str">
            <v>-</v>
          </cell>
          <cell r="AZ10" t="str">
            <v>-</v>
          </cell>
          <cell r="BA10" t="str">
            <v>-</v>
          </cell>
          <cell r="BB10" t="str">
            <v>-</v>
          </cell>
          <cell r="BC10" t="str">
            <v>-</v>
          </cell>
          <cell r="BD10" t="str">
            <v>-</v>
          </cell>
          <cell r="BE10" t="str">
            <v>-</v>
          </cell>
          <cell r="BF10" t="str">
            <v>-</v>
          </cell>
          <cell r="BG10" t="str">
            <v>-</v>
          </cell>
          <cell r="BH10" t="str">
            <v>-</v>
          </cell>
          <cell r="BI10" t="str">
            <v>-</v>
          </cell>
          <cell r="BJ10" t="str">
            <v>-</v>
          </cell>
          <cell r="BK10" t="str">
            <v>-</v>
          </cell>
          <cell r="BL10" t="str">
            <v>-</v>
          </cell>
          <cell r="BM10" t="str">
            <v>-</v>
          </cell>
          <cell r="BN10" t="str">
            <v>-</v>
          </cell>
          <cell r="BO10" t="str">
            <v>-</v>
          </cell>
          <cell r="BP10" t="str">
            <v>-</v>
          </cell>
          <cell r="BQ10" t="str">
            <v>-</v>
          </cell>
          <cell r="BR10" t="str">
            <v>-</v>
          </cell>
          <cell r="BS10" t="str">
            <v>-</v>
          </cell>
          <cell r="BT10" t="str">
            <v>-</v>
          </cell>
          <cell r="BU10" t="str">
            <v>-</v>
          </cell>
          <cell r="BV10" t="str">
            <v>-</v>
          </cell>
          <cell r="BW10" t="str">
            <v>-</v>
          </cell>
          <cell r="BX10" t="str">
            <v>-</v>
          </cell>
          <cell r="BY10" t="str">
            <v>-</v>
          </cell>
          <cell r="BZ10" t="str">
            <v>-</v>
          </cell>
          <cell r="CA10" t="str">
            <v>-</v>
          </cell>
          <cell r="CB10" t="str">
            <v>-</v>
          </cell>
          <cell r="CC10" t="str">
            <v>-</v>
          </cell>
          <cell r="CD10" t="str">
            <v>-</v>
          </cell>
          <cell r="CE10" t="str">
            <v>-</v>
          </cell>
          <cell r="CF10" t="str">
            <v>-</v>
          </cell>
          <cell r="CG10" t="str">
            <v>-</v>
          </cell>
          <cell r="CH10" t="str">
            <v>-</v>
          </cell>
          <cell r="CI10" t="str">
            <v>-</v>
          </cell>
          <cell r="CJ10" t="str">
            <v>-</v>
          </cell>
          <cell r="CK10" t="str">
            <v>-</v>
          </cell>
          <cell r="CL10" t="str">
            <v>-</v>
          </cell>
          <cell r="CM10" t="str">
            <v>-</v>
          </cell>
          <cell r="CN10" t="str">
            <v>-</v>
          </cell>
          <cell r="CO10">
            <v>31413</v>
          </cell>
          <cell r="CQ10">
            <v>25</v>
          </cell>
          <cell r="CR10">
            <v>0</v>
          </cell>
          <cell r="CS10" t="str">
            <v>25 tahun, 0 bulan, 0 hari</v>
          </cell>
        </row>
        <row r="11">
          <cell r="A11">
            <v>9</v>
          </cell>
          <cell r="B11" t="str">
            <v>SUYANTI, S.PD.</v>
          </cell>
          <cell r="C11" t="str">
            <v>19640423 198601 2 003</v>
          </cell>
          <cell r="D11" t="str">
            <v>Pembina, IV/a</v>
          </cell>
          <cell r="E11" t="str">
            <v>01 APRIL 2008</v>
          </cell>
          <cell r="F11" t="str">
            <v>Purwodadi</v>
          </cell>
          <cell r="G11" t="str">
            <v>23 APRIL 1964</v>
          </cell>
          <cell r="H11" t="str">
            <v>Perempuan</v>
          </cell>
          <cell r="I11" t="str">
            <v>ISLAM</v>
          </cell>
          <cell r="J11" t="str">
            <v>Gendingan Rt. 08 Rw. IX Ds. Depok Kec. Toroh Kab. Grobogan</v>
          </cell>
          <cell r="K11" t="str">
            <v>01 JANUARI 1986</v>
          </cell>
          <cell r="L11" t="str">
            <v>PNSD</v>
          </cell>
          <cell r="M11" t="str">
            <v>PEGAWAI TETAP</v>
          </cell>
          <cell r="N11">
            <v>2686800</v>
          </cell>
          <cell r="O11">
            <v>3333700</v>
          </cell>
          <cell r="P11" t="str">
            <v>GURU PEMBINA</v>
          </cell>
          <cell r="Q11" t="str">
            <v>3</v>
          </cell>
          <cell r="R11" t="str">
            <v>IV/a</v>
          </cell>
          <cell r="S11" t="str">
            <v>24</v>
          </cell>
          <cell r="T11" t="str">
            <v>04</v>
          </cell>
          <cell r="U11" t="str">
            <v>27</v>
          </cell>
          <cell r="V11" t="str">
            <v>04</v>
          </cell>
          <cell r="W11" t="str">
            <v>Djasman</v>
          </cell>
          <cell r="X11" t="str">
            <v>Grobogan</v>
          </cell>
          <cell r="Y11" t="str">
            <v>05-05-1959</v>
          </cell>
          <cell r="Z11" t="str">
            <v>19590505 198601 1 002</v>
          </cell>
          <cell r="AA11" t="str">
            <v>Guru</v>
          </cell>
          <cell r="AB11" t="str">
            <v>15-03-1985</v>
          </cell>
          <cell r="AC11" t="str">
            <v>-</v>
          </cell>
          <cell r="AD11" t="str">
            <v>DEVA WANDA ANGGITA</v>
          </cell>
          <cell r="AE11" t="str">
            <v>Grobogan</v>
          </cell>
          <cell r="AF11" t="str">
            <v>17-12-1986</v>
          </cell>
          <cell r="AG11" t="str">
            <v>A.K.</v>
          </cell>
          <cell r="AH11" t="str">
            <v>I</v>
          </cell>
          <cell r="AI11" t="str">
            <v>Laki-laki</v>
          </cell>
          <cell r="AJ11" t="str">
            <v>-</v>
          </cell>
          <cell r="AK11" t="str">
            <v>Kuliah</v>
          </cell>
          <cell r="AL11" t="str">
            <v>Dapat</v>
          </cell>
          <cell r="AM11" t="str">
            <v>DIDIT DWI MARTANTO</v>
          </cell>
          <cell r="AN11" t="str">
            <v>Grobogan</v>
          </cell>
          <cell r="AO11" t="str">
            <v>21-03-1989</v>
          </cell>
          <cell r="AP11" t="str">
            <v>A.K.</v>
          </cell>
          <cell r="AQ11" t="str">
            <v>I</v>
          </cell>
          <cell r="AR11" t="str">
            <v>Laki-laki</v>
          </cell>
          <cell r="AS11" t="str">
            <v>-</v>
          </cell>
          <cell r="AT11" t="str">
            <v>-</v>
          </cell>
          <cell r="AU11" t="str">
            <v>Dapat</v>
          </cell>
          <cell r="AV11" t="str">
            <v>-</v>
          </cell>
          <cell r="AW11" t="str">
            <v>-</v>
          </cell>
          <cell r="AX11" t="str">
            <v>-</v>
          </cell>
          <cell r="AY11" t="str">
            <v>-</v>
          </cell>
          <cell r="AZ11" t="str">
            <v>-</v>
          </cell>
          <cell r="BA11" t="str">
            <v>-</v>
          </cell>
          <cell r="BB11" t="str">
            <v>-</v>
          </cell>
          <cell r="BC11" t="str">
            <v>-</v>
          </cell>
          <cell r="BD11" t="str">
            <v>-</v>
          </cell>
          <cell r="BE11" t="str">
            <v>-</v>
          </cell>
          <cell r="BF11" t="str">
            <v>-</v>
          </cell>
          <cell r="BG11" t="str">
            <v>-</v>
          </cell>
          <cell r="BH11" t="str">
            <v>-</v>
          </cell>
          <cell r="BI11" t="str">
            <v>-</v>
          </cell>
          <cell r="BJ11" t="str">
            <v>-</v>
          </cell>
          <cell r="BK11" t="str">
            <v>-</v>
          </cell>
          <cell r="BL11" t="str">
            <v>-</v>
          </cell>
          <cell r="BM11" t="str">
            <v>-</v>
          </cell>
          <cell r="BN11" t="str">
            <v>-</v>
          </cell>
          <cell r="BO11" t="str">
            <v>-</v>
          </cell>
          <cell r="BP11" t="str">
            <v>-</v>
          </cell>
          <cell r="BQ11" t="str">
            <v>-</v>
          </cell>
          <cell r="BR11" t="str">
            <v>-</v>
          </cell>
          <cell r="BS11" t="str">
            <v>-</v>
          </cell>
          <cell r="BT11" t="str">
            <v>-</v>
          </cell>
          <cell r="BU11" t="str">
            <v>-</v>
          </cell>
          <cell r="BV11" t="str">
            <v>-</v>
          </cell>
          <cell r="BW11" t="str">
            <v>-</v>
          </cell>
          <cell r="BX11" t="str">
            <v>-</v>
          </cell>
          <cell r="BY11" t="str">
            <v>-</v>
          </cell>
          <cell r="BZ11" t="str">
            <v>-</v>
          </cell>
          <cell r="CA11" t="str">
            <v>-</v>
          </cell>
          <cell r="CB11" t="str">
            <v>-</v>
          </cell>
          <cell r="CC11" t="str">
            <v>-</v>
          </cell>
          <cell r="CD11" t="str">
            <v>-</v>
          </cell>
          <cell r="CE11" t="str">
            <v>-</v>
          </cell>
          <cell r="CF11" t="str">
            <v>-</v>
          </cell>
          <cell r="CG11" t="str">
            <v>-</v>
          </cell>
          <cell r="CH11" t="str">
            <v>-</v>
          </cell>
          <cell r="CI11" t="str">
            <v>-</v>
          </cell>
          <cell r="CJ11" t="str">
            <v>-</v>
          </cell>
          <cell r="CK11" t="str">
            <v>-</v>
          </cell>
          <cell r="CL11" t="str">
            <v>-</v>
          </cell>
          <cell r="CM11" t="str">
            <v>-</v>
          </cell>
          <cell r="CN11" t="str">
            <v>-</v>
          </cell>
          <cell r="CO11">
            <v>31413</v>
          </cell>
          <cell r="CQ11">
            <v>25</v>
          </cell>
          <cell r="CR11">
            <v>0</v>
          </cell>
          <cell r="CS11" t="str">
            <v>25 tahun, 0 bulan, 0 hari</v>
          </cell>
        </row>
        <row r="12">
          <cell r="A12">
            <v>10</v>
          </cell>
          <cell r="B12" t="str">
            <v>BAMBANG SUTRISNO</v>
          </cell>
          <cell r="C12" t="str">
            <v>19620203 198602 1 008</v>
          </cell>
          <cell r="D12" t="str">
            <v>Pembina, IV/a</v>
          </cell>
          <cell r="E12" t="str">
            <v>01  OKTOBER 2007</v>
          </cell>
          <cell r="F12" t="str">
            <v>GROBOGAN</v>
          </cell>
          <cell r="G12" t="str">
            <v>03  Pebruari  1962</v>
          </cell>
          <cell r="H12" t="str">
            <v>Laki-laki</v>
          </cell>
          <cell r="I12" t="str">
            <v>ISLAM</v>
          </cell>
          <cell r="J12" t="str">
            <v>Ds. Depok Rt 07 Rw 02 Kec. Toroh Kab. Grobogan</v>
          </cell>
          <cell r="K12" t="str">
            <v>01  PEBRUARI   1986</v>
          </cell>
          <cell r="L12" t="str">
            <v>PNSD</v>
          </cell>
          <cell r="M12" t="str">
            <v>PEGAWAI TETAP</v>
          </cell>
          <cell r="N12">
            <v>2686800</v>
          </cell>
          <cell r="O12">
            <v>3333700</v>
          </cell>
          <cell r="P12" t="str">
            <v>GURU PEMBINA</v>
          </cell>
          <cell r="Q12" t="str">
            <v>3</v>
          </cell>
          <cell r="R12" t="str">
            <v>IV/a</v>
          </cell>
          <cell r="S12" t="str">
            <v>24</v>
          </cell>
          <cell r="T12" t="str">
            <v>03</v>
          </cell>
          <cell r="U12" t="str">
            <v>27</v>
          </cell>
          <cell r="V12" t="str">
            <v>03</v>
          </cell>
          <cell r="W12" t="str">
            <v>SRI MURYANI</v>
          </cell>
          <cell r="X12" t="str">
            <v>Grobogan</v>
          </cell>
          <cell r="Y12" t="str">
            <v>30-09-1965</v>
          </cell>
          <cell r="Z12" t="str">
            <v>-</v>
          </cell>
          <cell r="AA12" t="str">
            <v>-</v>
          </cell>
          <cell r="AB12" t="str">
            <v>-</v>
          </cell>
          <cell r="AC12" t="str">
            <v>-</v>
          </cell>
          <cell r="AD12" t="str">
            <v>YORIS ADI MARETTA</v>
          </cell>
          <cell r="AE12" t="str">
            <v>PURWODADI</v>
          </cell>
          <cell r="AF12" t="str">
            <v>20-03-1991</v>
          </cell>
          <cell r="AG12" t="str">
            <v>A.K.</v>
          </cell>
          <cell r="AH12" t="str">
            <v>I</v>
          </cell>
          <cell r="AI12" t="str">
            <v>Laki-laki</v>
          </cell>
          <cell r="AJ12" t="str">
            <v>-</v>
          </cell>
          <cell r="AK12" t="str">
            <v>Sekolah</v>
          </cell>
          <cell r="AL12" t="str">
            <v>Dapat</v>
          </cell>
          <cell r="AM12" t="str">
            <v>YAMERA AT TSABAT PUTRI</v>
          </cell>
          <cell r="AN12" t="str">
            <v>Grobogan</v>
          </cell>
          <cell r="AO12" t="str">
            <v>17-08-1999</v>
          </cell>
          <cell r="AP12" t="str">
            <v>A.K.</v>
          </cell>
          <cell r="AQ12" t="str">
            <v>I</v>
          </cell>
          <cell r="AR12" t="str">
            <v>Perempuan</v>
          </cell>
          <cell r="AS12" t="str">
            <v>-</v>
          </cell>
          <cell r="AT12" t="str">
            <v>Sekolah</v>
          </cell>
          <cell r="AU12" t="str">
            <v>Dapat</v>
          </cell>
          <cell r="AV12" t="str">
            <v>-</v>
          </cell>
          <cell r="AW12" t="str">
            <v>-</v>
          </cell>
          <cell r="AX12" t="str">
            <v>-</v>
          </cell>
          <cell r="AY12" t="str">
            <v>-</v>
          </cell>
          <cell r="AZ12" t="str">
            <v>-</v>
          </cell>
          <cell r="BA12" t="str">
            <v>-</v>
          </cell>
          <cell r="BB12" t="str">
            <v>-</v>
          </cell>
          <cell r="BC12" t="str">
            <v>-</v>
          </cell>
          <cell r="BD12" t="str">
            <v>-</v>
          </cell>
          <cell r="BE12" t="str">
            <v>-</v>
          </cell>
          <cell r="BF12" t="str">
            <v>-</v>
          </cell>
          <cell r="BG12" t="str">
            <v>-</v>
          </cell>
          <cell r="BH12" t="str">
            <v>-</v>
          </cell>
          <cell r="BI12" t="str">
            <v>-</v>
          </cell>
          <cell r="BJ12" t="str">
            <v>-</v>
          </cell>
          <cell r="BK12" t="str">
            <v>-</v>
          </cell>
          <cell r="BL12" t="str">
            <v>-</v>
          </cell>
          <cell r="BM12" t="str">
            <v>-</v>
          </cell>
          <cell r="BN12" t="str">
            <v>-</v>
          </cell>
          <cell r="BO12" t="str">
            <v>-</v>
          </cell>
          <cell r="BP12" t="str">
            <v>-</v>
          </cell>
          <cell r="BQ12" t="str">
            <v>-</v>
          </cell>
          <cell r="BR12" t="str">
            <v>-</v>
          </cell>
          <cell r="BS12" t="str">
            <v>-</v>
          </cell>
          <cell r="BT12" t="str">
            <v>-</v>
          </cell>
          <cell r="BU12" t="str">
            <v>-</v>
          </cell>
          <cell r="BV12" t="str">
            <v>-</v>
          </cell>
          <cell r="BW12" t="str">
            <v>-</v>
          </cell>
          <cell r="BX12" t="str">
            <v>-</v>
          </cell>
          <cell r="BY12" t="str">
            <v>-</v>
          </cell>
          <cell r="BZ12" t="str">
            <v>-</v>
          </cell>
          <cell r="CA12" t="str">
            <v>-</v>
          </cell>
          <cell r="CB12" t="str">
            <v>-</v>
          </cell>
          <cell r="CC12" t="str">
            <v>-</v>
          </cell>
          <cell r="CD12" t="str">
            <v>-</v>
          </cell>
          <cell r="CE12" t="str">
            <v>-</v>
          </cell>
          <cell r="CF12" t="str">
            <v>-</v>
          </cell>
          <cell r="CG12" t="str">
            <v>-</v>
          </cell>
          <cell r="CH12" t="str">
            <v>-</v>
          </cell>
          <cell r="CI12" t="str">
            <v>-</v>
          </cell>
          <cell r="CJ12" t="str">
            <v>-</v>
          </cell>
          <cell r="CK12" t="str">
            <v>-</v>
          </cell>
          <cell r="CL12" t="str">
            <v>-</v>
          </cell>
          <cell r="CM12" t="str">
            <v>-</v>
          </cell>
          <cell r="CN12" t="str">
            <v>-</v>
          </cell>
          <cell r="CO12">
            <v>31444</v>
          </cell>
          <cell r="CQ12">
            <v>24</v>
          </cell>
          <cell r="CR12">
            <v>11</v>
          </cell>
          <cell r="CS12" t="str">
            <v>24 tahun, 11 bulan, 0 hari</v>
          </cell>
        </row>
        <row r="13">
          <cell r="A13">
            <v>11</v>
          </cell>
          <cell r="B13" t="str">
            <v>SUYANTO</v>
          </cell>
          <cell r="C13" t="str">
            <v>19600101 198403 1 026</v>
          </cell>
          <cell r="D13" t="str">
            <v>Pembina, IV/a</v>
          </cell>
          <cell r="E13" t="str">
            <v>01 APRIL 2010</v>
          </cell>
          <cell r="F13" t="str">
            <v>GROBOGAN</v>
          </cell>
          <cell r="G13" t="str">
            <v>01 JANUARI 1960</v>
          </cell>
          <cell r="H13" t="str">
            <v>Laki-laki</v>
          </cell>
          <cell r="I13" t="str">
            <v>ISLAM</v>
          </cell>
          <cell r="J13" t="str">
            <v>Jl. Wijaya Kusuma Rt 02 Rw 06 Ds Boloh Kec. Toroh Kab. Grobogan</v>
          </cell>
          <cell r="K13" t="str">
            <v>01 MARET 1984</v>
          </cell>
          <cell r="L13" t="str">
            <v>PNSD</v>
          </cell>
          <cell r="M13" t="str">
            <v>PEGAWAI TETAP</v>
          </cell>
          <cell r="N13">
            <v>2622400</v>
          </cell>
          <cell r="O13">
            <v>3267600</v>
          </cell>
          <cell r="P13" t="str">
            <v>GURU PEMBINA</v>
          </cell>
          <cell r="Q13" t="str">
            <v>3</v>
          </cell>
          <cell r="R13" t="str">
            <v>IV/a</v>
          </cell>
          <cell r="S13" t="str">
            <v>26</v>
          </cell>
          <cell r="T13" t="str">
            <v>02</v>
          </cell>
          <cell r="U13" t="str">
            <v>26</v>
          </cell>
          <cell r="V13" t="str">
            <v>02</v>
          </cell>
          <cell r="W13" t="str">
            <v>Sutiyem</v>
          </cell>
          <cell r="X13" t="str">
            <v>Grobogan</v>
          </cell>
          <cell r="Y13" t="str">
            <v>15-10-1963</v>
          </cell>
          <cell r="Z13" t="str">
            <v>-</v>
          </cell>
          <cell r="AA13" t="str">
            <v>-</v>
          </cell>
          <cell r="AB13" t="str">
            <v>26-08-1981</v>
          </cell>
          <cell r="AC13" t="str">
            <v>-</v>
          </cell>
          <cell r="AD13" t="str">
            <v>Ali Nur Ikhsan</v>
          </cell>
          <cell r="AE13" t="str">
            <v>Grobogan</v>
          </cell>
          <cell r="AF13" t="str">
            <v>17-09-1987</v>
          </cell>
          <cell r="AG13" t="str">
            <v>A.K.</v>
          </cell>
          <cell r="AH13" t="str">
            <v>I</v>
          </cell>
          <cell r="AI13" t="str">
            <v>Laki-laki</v>
          </cell>
          <cell r="AJ13" t="str">
            <v>-</v>
          </cell>
          <cell r="AK13" t="str">
            <v>-</v>
          </cell>
          <cell r="AL13" t="str">
            <v>Tidak</v>
          </cell>
          <cell r="AM13" t="str">
            <v>Arif Rahmad Nur Ikhsan</v>
          </cell>
          <cell r="AN13" t="str">
            <v>Grobogan</v>
          </cell>
          <cell r="AO13" t="str">
            <v>25-06-1991</v>
          </cell>
          <cell r="AP13" t="str">
            <v>A.K.</v>
          </cell>
          <cell r="AQ13" t="str">
            <v>I</v>
          </cell>
          <cell r="AR13" t="str">
            <v>Laki-laki</v>
          </cell>
          <cell r="AS13" t="str">
            <v>-</v>
          </cell>
          <cell r="AT13" t="str">
            <v>Sekolah</v>
          </cell>
          <cell r="AU13" t="str">
            <v>Dapat</v>
          </cell>
          <cell r="AV13" t="str">
            <v>Fajar Istiqomah</v>
          </cell>
          <cell r="AW13" t="str">
            <v>Grobogan</v>
          </cell>
          <cell r="AX13">
            <v>34164</v>
          </cell>
          <cell r="AY13" t="str">
            <v>A.K</v>
          </cell>
          <cell r="AZ13" t="str">
            <v>I</v>
          </cell>
          <cell r="BA13" t="str">
            <v>Perempuan</v>
          </cell>
          <cell r="BB13" t="str">
            <v>-</v>
          </cell>
          <cell r="BC13" t="str">
            <v>Sekolah</v>
          </cell>
          <cell r="BD13" t="str">
            <v>Dapat</v>
          </cell>
          <cell r="BE13" t="str">
            <v>Bagas Ishak Pamungkas</v>
          </cell>
          <cell r="BF13" t="str">
            <v>Grobogan</v>
          </cell>
          <cell r="BG13" t="str">
            <v>10-10-1997</v>
          </cell>
          <cell r="BH13" t="str">
            <v>A.K.</v>
          </cell>
          <cell r="BI13" t="str">
            <v>I</v>
          </cell>
          <cell r="BJ13" t="str">
            <v>Laki-laki</v>
          </cell>
          <cell r="BK13" t="str">
            <v>-</v>
          </cell>
          <cell r="BL13" t="str">
            <v>Sekolah</v>
          </cell>
          <cell r="BM13" t="str">
            <v>Tidak</v>
          </cell>
          <cell r="BN13" t="str">
            <v>-</v>
          </cell>
          <cell r="BO13" t="str">
            <v>-</v>
          </cell>
          <cell r="BP13" t="str">
            <v>-</v>
          </cell>
          <cell r="BQ13" t="str">
            <v>-</v>
          </cell>
          <cell r="BR13" t="str">
            <v>-</v>
          </cell>
          <cell r="BS13" t="str">
            <v>-</v>
          </cell>
          <cell r="BT13" t="str">
            <v>-</v>
          </cell>
          <cell r="BU13" t="str">
            <v>-</v>
          </cell>
          <cell r="BV13" t="str">
            <v>-</v>
          </cell>
          <cell r="BW13" t="str">
            <v>-</v>
          </cell>
          <cell r="BX13" t="str">
            <v>-</v>
          </cell>
          <cell r="BY13" t="str">
            <v>-</v>
          </cell>
          <cell r="BZ13" t="str">
            <v>-</v>
          </cell>
          <cell r="CA13" t="str">
            <v>-</v>
          </cell>
          <cell r="CB13" t="str">
            <v>-</v>
          </cell>
          <cell r="CC13" t="str">
            <v>-</v>
          </cell>
          <cell r="CD13" t="str">
            <v>-</v>
          </cell>
          <cell r="CE13" t="str">
            <v>-</v>
          </cell>
          <cell r="CF13" t="str">
            <v>-</v>
          </cell>
          <cell r="CG13" t="str">
            <v>-</v>
          </cell>
          <cell r="CH13" t="str">
            <v>-</v>
          </cell>
          <cell r="CI13" t="str">
            <v>-</v>
          </cell>
          <cell r="CJ13" t="str">
            <v>-</v>
          </cell>
          <cell r="CK13" t="str">
            <v>-</v>
          </cell>
          <cell r="CL13" t="str">
            <v>-</v>
          </cell>
          <cell r="CM13" t="str">
            <v>-</v>
          </cell>
          <cell r="CN13" t="str">
            <v>-</v>
          </cell>
          <cell r="CO13">
            <v>30742</v>
          </cell>
          <cell r="CQ13">
            <v>26</v>
          </cell>
          <cell r="CR13">
            <v>10</v>
          </cell>
          <cell r="CS13" t="str">
            <v>26 tahun, 10 bulan, 0 hari</v>
          </cell>
        </row>
        <row r="14">
          <cell r="A14">
            <v>12</v>
          </cell>
          <cell r="B14" t="str">
            <v>HARNO</v>
          </cell>
          <cell r="C14" t="str">
            <v>19620828 198703 1 001</v>
          </cell>
          <cell r="D14" t="str">
            <v>Pembina, IV/a</v>
          </cell>
          <cell r="E14" t="str">
            <v>01 OKTOBER 2009</v>
          </cell>
          <cell r="F14" t="str">
            <v>GROBOGAN</v>
          </cell>
          <cell r="G14" t="str">
            <v>28 AGUSTUS 1962</v>
          </cell>
          <cell r="H14" t="str">
            <v>Laki-laki</v>
          </cell>
          <cell r="I14" t="str">
            <v>ISLAM</v>
          </cell>
          <cell r="J14" t="str">
            <v>Ds. Genuksuran Rt 05 Rw III Purwodadi Grobogan</v>
          </cell>
          <cell r="K14" t="str">
            <v>01 Maret 1987</v>
          </cell>
          <cell r="L14" t="str">
            <v>PNSD</v>
          </cell>
          <cell r="M14" t="str">
            <v>PEGAWAI TETAP</v>
          </cell>
          <cell r="N14">
            <v>2622400</v>
          </cell>
          <cell r="O14">
            <v>3267600</v>
          </cell>
          <cell r="P14" t="str">
            <v>GURU PEMBINA</v>
          </cell>
          <cell r="Q14" t="str">
            <v>3</v>
          </cell>
          <cell r="R14" t="str">
            <v>IV/a</v>
          </cell>
          <cell r="S14" t="str">
            <v>23</v>
          </cell>
          <cell r="T14" t="str">
            <v>02</v>
          </cell>
          <cell r="U14" t="str">
            <v>26</v>
          </cell>
          <cell r="V14" t="str">
            <v>02</v>
          </cell>
          <cell r="W14" t="str">
            <v>Harnanik</v>
          </cell>
          <cell r="X14" t="str">
            <v>Grobogan</v>
          </cell>
          <cell r="Y14" t="str">
            <v>21-03-1969</v>
          </cell>
          <cell r="Z14" t="str">
            <v>-</v>
          </cell>
          <cell r="AA14" t="str">
            <v>-</v>
          </cell>
          <cell r="AB14" t="str">
            <v>06-06-1993</v>
          </cell>
          <cell r="AC14" t="str">
            <v>-</v>
          </cell>
          <cell r="AD14" t="str">
            <v>Hahan Auliana</v>
          </cell>
          <cell r="AE14" t="str">
            <v>Grobogan</v>
          </cell>
          <cell r="AF14" t="str">
            <v>09-11-1994</v>
          </cell>
          <cell r="AG14" t="str">
            <v>A.K.</v>
          </cell>
          <cell r="AH14" t="str">
            <v>I</v>
          </cell>
          <cell r="AI14" t="str">
            <v>Laki-laki</v>
          </cell>
          <cell r="AJ14" t="str">
            <v>-</v>
          </cell>
          <cell r="AK14" t="str">
            <v>Sekolah</v>
          </cell>
          <cell r="AL14" t="str">
            <v>Dapat</v>
          </cell>
          <cell r="AM14" t="str">
            <v>Ilham Syaifullah</v>
          </cell>
          <cell r="AN14" t="str">
            <v>Grobogan</v>
          </cell>
          <cell r="AO14" t="str">
            <v>16-09-2003</v>
          </cell>
          <cell r="AP14" t="str">
            <v>A.K.</v>
          </cell>
          <cell r="AQ14" t="str">
            <v>I</v>
          </cell>
          <cell r="AR14" t="str">
            <v>Laki-laki</v>
          </cell>
          <cell r="AS14" t="str">
            <v>-</v>
          </cell>
          <cell r="AT14" t="str">
            <v>Sekolah</v>
          </cell>
          <cell r="AU14" t="str">
            <v>Dapat</v>
          </cell>
          <cell r="AV14" t="str">
            <v>Ilfa Anindita</v>
          </cell>
          <cell r="AW14" t="str">
            <v>Grobogan</v>
          </cell>
          <cell r="AX14">
            <v>39866</v>
          </cell>
          <cell r="AY14" t="str">
            <v>A.K</v>
          </cell>
          <cell r="AZ14" t="str">
            <v>I</v>
          </cell>
          <cell r="BA14" t="str">
            <v>Perempuan</v>
          </cell>
          <cell r="BB14" t="str">
            <v>-</v>
          </cell>
          <cell r="BC14" t="str">
            <v>-</v>
          </cell>
          <cell r="BD14" t="str">
            <v>Tidak</v>
          </cell>
          <cell r="BE14" t="str">
            <v>-</v>
          </cell>
          <cell r="BF14" t="str">
            <v>-</v>
          </cell>
          <cell r="BG14" t="str">
            <v>-</v>
          </cell>
          <cell r="BH14" t="str">
            <v>-</v>
          </cell>
          <cell r="BI14" t="str">
            <v>-</v>
          </cell>
          <cell r="BJ14" t="str">
            <v>-</v>
          </cell>
          <cell r="BK14" t="str">
            <v>-</v>
          </cell>
          <cell r="BL14" t="str">
            <v>-</v>
          </cell>
          <cell r="BM14" t="str">
            <v>-</v>
          </cell>
          <cell r="BN14" t="str">
            <v>-</v>
          </cell>
          <cell r="BO14" t="str">
            <v>-</v>
          </cell>
          <cell r="BP14" t="str">
            <v>-</v>
          </cell>
          <cell r="BQ14" t="str">
            <v>-</v>
          </cell>
          <cell r="BR14" t="str">
            <v>-</v>
          </cell>
          <cell r="BS14" t="str">
            <v>-</v>
          </cell>
          <cell r="BT14" t="str">
            <v>-</v>
          </cell>
          <cell r="BU14" t="str">
            <v>-</v>
          </cell>
          <cell r="BV14" t="str">
            <v>-</v>
          </cell>
          <cell r="BW14" t="str">
            <v>-</v>
          </cell>
          <cell r="BX14" t="str">
            <v>-</v>
          </cell>
          <cell r="BY14" t="str">
            <v>-</v>
          </cell>
          <cell r="BZ14" t="str">
            <v>-</v>
          </cell>
          <cell r="CA14" t="str">
            <v>-</v>
          </cell>
          <cell r="CB14" t="str">
            <v>-</v>
          </cell>
          <cell r="CC14" t="str">
            <v>-</v>
          </cell>
          <cell r="CD14" t="str">
            <v>-</v>
          </cell>
          <cell r="CE14" t="str">
            <v>-</v>
          </cell>
          <cell r="CF14" t="str">
            <v>-</v>
          </cell>
          <cell r="CG14" t="str">
            <v>-</v>
          </cell>
          <cell r="CH14" t="str">
            <v>-</v>
          </cell>
          <cell r="CI14" t="str">
            <v>-</v>
          </cell>
          <cell r="CJ14" t="str">
            <v>-</v>
          </cell>
          <cell r="CK14" t="str">
            <v>-</v>
          </cell>
          <cell r="CL14" t="str">
            <v>-</v>
          </cell>
          <cell r="CM14" t="str">
            <v>-</v>
          </cell>
          <cell r="CN14" t="str">
            <v>-</v>
          </cell>
          <cell r="CO14">
            <v>31809</v>
          </cell>
          <cell r="CQ14">
            <v>23</v>
          </cell>
          <cell r="CR14">
            <v>11</v>
          </cell>
          <cell r="CS14" t="str">
            <v>23 tahun, 11 bulan, 0 hari</v>
          </cell>
        </row>
        <row r="15">
          <cell r="A15">
            <v>13</v>
          </cell>
          <cell r="B15" t="str">
            <v>SUNARWOTO, S.E.</v>
          </cell>
          <cell r="C15" t="str">
            <v>19630414 198405 1 002</v>
          </cell>
          <cell r="D15" t="str">
            <v>Pembina, IV/a</v>
          </cell>
          <cell r="E15" t="str">
            <v>10 OKTOBER 2007</v>
          </cell>
          <cell r="F15" t="str">
            <v>GROBOGAN</v>
          </cell>
          <cell r="G15" t="str">
            <v>14 APRIL 1963</v>
          </cell>
          <cell r="H15" t="str">
            <v>Laki-laki</v>
          </cell>
          <cell r="I15" t="str">
            <v>ISLAM</v>
          </cell>
          <cell r="J15" t="str">
            <v>Jl. Anoman Blok K I/14 Ayodya I Purwodadi</v>
          </cell>
          <cell r="K15" t="str">
            <v>01 MEI 1984</v>
          </cell>
          <cell r="L15" t="str">
            <v>PNSD</v>
          </cell>
          <cell r="M15" t="str">
            <v>PEGAWAI TETAP</v>
          </cell>
          <cell r="N15">
            <v>2622400</v>
          </cell>
          <cell r="O15">
            <v>3267600</v>
          </cell>
          <cell r="P15" t="str">
            <v>GURU PEMBINA</v>
          </cell>
          <cell r="Q15" t="str">
            <v>3</v>
          </cell>
          <cell r="R15" t="str">
            <v>IV/a</v>
          </cell>
          <cell r="S15" t="str">
            <v>26</v>
          </cell>
          <cell r="T15" t="str">
            <v>00</v>
          </cell>
          <cell r="U15" t="str">
            <v>26</v>
          </cell>
          <cell r="V15" t="str">
            <v>00</v>
          </cell>
          <cell r="W15" t="str">
            <v>Rini Widiastuti</v>
          </cell>
          <cell r="X15" t="str">
            <v>Grobogan</v>
          </cell>
          <cell r="Y15" t="str">
            <v>03-05-1967</v>
          </cell>
          <cell r="Z15" t="str">
            <v>-</v>
          </cell>
          <cell r="AA15" t="str">
            <v>Wiraswasta</v>
          </cell>
          <cell r="AB15" t="str">
            <v>26-07-1989</v>
          </cell>
          <cell r="AC15">
            <v>2500000</v>
          </cell>
          <cell r="AD15" t="str">
            <v>Prassanti Widya P</v>
          </cell>
          <cell r="AE15" t="str">
            <v>Grobogan</v>
          </cell>
          <cell r="AF15" t="str">
            <v>25-12-1991</v>
          </cell>
          <cell r="AG15" t="str">
            <v>A.K.</v>
          </cell>
          <cell r="AH15" t="str">
            <v>I</v>
          </cell>
          <cell r="AI15" t="str">
            <v>Perempuan</v>
          </cell>
          <cell r="AJ15" t="str">
            <v>-</v>
          </cell>
          <cell r="AK15" t="str">
            <v>Sekolah</v>
          </cell>
          <cell r="AL15" t="str">
            <v>Dapat</v>
          </cell>
          <cell r="AM15" t="str">
            <v>Milania Widya P</v>
          </cell>
          <cell r="AN15" t="str">
            <v>Grobogan</v>
          </cell>
          <cell r="AO15" t="str">
            <v>01-01-2000</v>
          </cell>
          <cell r="AP15" t="str">
            <v>A.K.</v>
          </cell>
          <cell r="AQ15" t="str">
            <v>I</v>
          </cell>
          <cell r="AR15" t="str">
            <v>Perempuan</v>
          </cell>
          <cell r="AS15" t="str">
            <v>-</v>
          </cell>
          <cell r="AT15" t="str">
            <v>Sekolah</v>
          </cell>
          <cell r="AU15" t="str">
            <v>Dapat</v>
          </cell>
          <cell r="AV15" t="str">
            <v>-</v>
          </cell>
          <cell r="AW15" t="str">
            <v>-</v>
          </cell>
          <cell r="AX15" t="str">
            <v>-</v>
          </cell>
          <cell r="AY15" t="str">
            <v>-</v>
          </cell>
          <cell r="AZ15" t="str">
            <v>-</v>
          </cell>
          <cell r="BA15" t="str">
            <v>-</v>
          </cell>
          <cell r="BB15" t="str">
            <v>-</v>
          </cell>
          <cell r="BC15" t="str">
            <v>-</v>
          </cell>
          <cell r="BD15" t="str">
            <v>-</v>
          </cell>
          <cell r="BE15" t="str">
            <v>-</v>
          </cell>
          <cell r="BF15" t="str">
            <v>-</v>
          </cell>
          <cell r="BG15" t="str">
            <v>-</v>
          </cell>
          <cell r="BH15" t="str">
            <v>-</v>
          </cell>
          <cell r="BI15" t="str">
            <v>-</v>
          </cell>
          <cell r="BJ15" t="str">
            <v>-</v>
          </cell>
          <cell r="BK15" t="str">
            <v>-</v>
          </cell>
          <cell r="BL15" t="str">
            <v>-</v>
          </cell>
          <cell r="BM15" t="str">
            <v>-</v>
          </cell>
          <cell r="BN15" t="str">
            <v>-</v>
          </cell>
          <cell r="BO15" t="str">
            <v>-</v>
          </cell>
          <cell r="BP15" t="str">
            <v>-</v>
          </cell>
          <cell r="BQ15" t="str">
            <v>-</v>
          </cell>
          <cell r="BR15" t="str">
            <v>-</v>
          </cell>
          <cell r="BS15" t="str">
            <v>-</v>
          </cell>
          <cell r="BT15" t="str">
            <v>-</v>
          </cell>
          <cell r="BU15" t="str">
            <v>-</v>
          </cell>
          <cell r="BV15" t="str">
            <v>-</v>
          </cell>
          <cell r="BW15" t="str">
            <v>-</v>
          </cell>
          <cell r="BX15" t="str">
            <v>-</v>
          </cell>
          <cell r="BY15" t="str">
            <v>-</v>
          </cell>
          <cell r="BZ15" t="str">
            <v>-</v>
          </cell>
          <cell r="CA15" t="str">
            <v>-</v>
          </cell>
          <cell r="CB15" t="str">
            <v>-</v>
          </cell>
          <cell r="CC15" t="str">
            <v>-</v>
          </cell>
          <cell r="CD15" t="str">
            <v>-</v>
          </cell>
          <cell r="CE15" t="str">
            <v>-</v>
          </cell>
          <cell r="CF15" t="str">
            <v>-</v>
          </cell>
          <cell r="CG15" t="str">
            <v>-</v>
          </cell>
          <cell r="CH15" t="str">
            <v>-</v>
          </cell>
          <cell r="CI15" t="str">
            <v>-</v>
          </cell>
          <cell r="CJ15" t="str">
            <v>-</v>
          </cell>
          <cell r="CK15" t="str">
            <v>-</v>
          </cell>
          <cell r="CL15" t="str">
            <v>-</v>
          </cell>
          <cell r="CM15" t="str">
            <v>-</v>
          </cell>
          <cell r="CN15" t="str">
            <v>-</v>
          </cell>
          <cell r="CO15">
            <v>30803</v>
          </cell>
          <cell r="CQ15">
            <v>26</v>
          </cell>
          <cell r="CR15">
            <v>8</v>
          </cell>
          <cell r="CS15" t="str">
            <v>26 tahun, 8 bulan, 0 hari</v>
          </cell>
        </row>
        <row r="16">
          <cell r="A16">
            <v>14</v>
          </cell>
          <cell r="B16" t="str">
            <v>UJI YANTI, S.PD.</v>
          </cell>
          <cell r="C16" t="str">
            <v>19660919 198803 2 009</v>
          </cell>
          <cell r="D16" t="str">
            <v>Pembina, IV/a</v>
          </cell>
          <cell r="E16" t="str">
            <v>01 OKTOBER 2006</v>
          </cell>
          <cell r="F16" t="str">
            <v>GROBOGAN</v>
          </cell>
          <cell r="G16" t="str">
            <v>19 SEPTEMBER 1966</v>
          </cell>
          <cell r="H16" t="str">
            <v>Perempuan</v>
          </cell>
          <cell r="I16" t="str">
            <v>ISLAM</v>
          </cell>
          <cell r="J16" t="str">
            <v>Dsn. Depok Utara Rt 06 Rw 01 Ds. Depok Kec Toroh Kab. Grobogan</v>
          </cell>
          <cell r="K16" t="str">
            <v>01 MARET 1988</v>
          </cell>
          <cell r="L16" t="str">
            <v>PNSD</v>
          </cell>
          <cell r="M16" t="str">
            <v>PEGAWAI TETAP</v>
          </cell>
          <cell r="N16">
            <v>2622400</v>
          </cell>
          <cell r="O16">
            <v>3267600</v>
          </cell>
          <cell r="P16" t="str">
            <v>GURU PEMBINA</v>
          </cell>
          <cell r="Q16" t="str">
            <v>3</v>
          </cell>
          <cell r="R16" t="str">
            <v>IV/a</v>
          </cell>
          <cell r="S16" t="str">
            <v>22</v>
          </cell>
          <cell r="T16" t="str">
            <v>02</v>
          </cell>
          <cell r="U16" t="str">
            <v>25</v>
          </cell>
          <cell r="V16" t="str">
            <v>02</v>
          </cell>
          <cell r="W16" t="str">
            <v>Agung Puji Wibowo</v>
          </cell>
          <cell r="X16" t="str">
            <v>Pekalongan</v>
          </cell>
          <cell r="Y16" t="str">
            <v>25-05-1964</v>
          </cell>
          <cell r="Z16" t="str">
            <v>19640525 198511 1 002</v>
          </cell>
          <cell r="AA16" t="str">
            <v>PNS</v>
          </cell>
          <cell r="AB16" t="str">
            <v>21-08-1994</v>
          </cell>
          <cell r="AC16">
            <v>2136400</v>
          </cell>
          <cell r="AD16" t="str">
            <v>Maulita Sarawati</v>
          </cell>
          <cell r="AE16" t="str">
            <v>Grobogan</v>
          </cell>
          <cell r="AF16" t="str">
            <v>07-08-1995</v>
          </cell>
          <cell r="AG16" t="str">
            <v>A.K.</v>
          </cell>
          <cell r="AH16" t="str">
            <v>I</v>
          </cell>
          <cell r="AI16" t="str">
            <v>Perempuan</v>
          </cell>
          <cell r="AJ16" t="str">
            <v>-</v>
          </cell>
          <cell r="AK16" t="str">
            <v>Sekolah</v>
          </cell>
          <cell r="AL16" t="str">
            <v>Dapat</v>
          </cell>
          <cell r="AM16" t="str">
            <v>Amalia Rizky Pancarani</v>
          </cell>
          <cell r="AN16" t="str">
            <v>Grobogan</v>
          </cell>
          <cell r="AO16" t="str">
            <v>29-12-2002</v>
          </cell>
          <cell r="AP16" t="str">
            <v>A.K.</v>
          </cell>
          <cell r="AQ16" t="str">
            <v>I</v>
          </cell>
          <cell r="AR16" t="str">
            <v>Perempuan</v>
          </cell>
          <cell r="AS16" t="str">
            <v>-</v>
          </cell>
          <cell r="AT16" t="str">
            <v>Sekolah</v>
          </cell>
          <cell r="AU16" t="str">
            <v>Dapat</v>
          </cell>
          <cell r="AV16" t="str">
            <v>-</v>
          </cell>
          <cell r="AW16" t="str">
            <v>-</v>
          </cell>
          <cell r="AX16" t="str">
            <v>-</v>
          </cell>
          <cell r="AY16" t="str">
            <v>-</v>
          </cell>
          <cell r="AZ16" t="str">
            <v>-</v>
          </cell>
          <cell r="BA16" t="str">
            <v>-</v>
          </cell>
          <cell r="BB16" t="str">
            <v>-</v>
          </cell>
          <cell r="BC16" t="str">
            <v>-</v>
          </cell>
          <cell r="BD16" t="str">
            <v>-</v>
          </cell>
          <cell r="BE16" t="str">
            <v>-</v>
          </cell>
          <cell r="BF16" t="str">
            <v>-</v>
          </cell>
          <cell r="BG16" t="str">
            <v>-</v>
          </cell>
          <cell r="BH16" t="str">
            <v>-</v>
          </cell>
          <cell r="BI16" t="str">
            <v>-</v>
          </cell>
          <cell r="BJ16" t="str">
            <v>-</v>
          </cell>
          <cell r="BK16" t="str">
            <v>-</v>
          </cell>
          <cell r="BL16" t="str">
            <v>-</v>
          </cell>
          <cell r="BM16" t="str">
            <v>-</v>
          </cell>
          <cell r="BN16" t="str">
            <v>-</v>
          </cell>
          <cell r="BO16" t="str">
            <v>-</v>
          </cell>
          <cell r="BP16" t="str">
            <v>-</v>
          </cell>
          <cell r="BQ16" t="str">
            <v>-</v>
          </cell>
          <cell r="BR16" t="str">
            <v>-</v>
          </cell>
          <cell r="BS16" t="str">
            <v>-</v>
          </cell>
          <cell r="BT16" t="str">
            <v>-</v>
          </cell>
          <cell r="BU16" t="str">
            <v>-</v>
          </cell>
          <cell r="BV16" t="str">
            <v>-</v>
          </cell>
          <cell r="BW16" t="str">
            <v>-</v>
          </cell>
          <cell r="BX16" t="str">
            <v>-</v>
          </cell>
          <cell r="BY16" t="str">
            <v>-</v>
          </cell>
          <cell r="BZ16" t="str">
            <v>-</v>
          </cell>
          <cell r="CA16" t="str">
            <v>-</v>
          </cell>
          <cell r="CB16" t="str">
            <v>-</v>
          </cell>
          <cell r="CC16" t="str">
            <v>-</v>
          </cell>
          <cell r="CD16" t="str">
            <v>-</v>
          </cell>
          <cell r="CE16" t="str">
            <v>-</v>
          </cell>
          <cell r="CF16" t="str">
            <v>-</v>
          </cell>
          <cell r="CG16" t="str">
            <v>-</v>
          </cell>
          <cell r="CH16" t="str">
            <v>-</v>
          </cell>
          <cell r="CI16" t="str">
            <v>-</v>
          </cell>
          <cell r="CJ16" t="str">
            <v>-</v>
          </cell>
          <cell r="CK16" t="str">
            <v>-</v>
          </cell>
          <cell r="CL16" t="str">
            <v>-</v>
          </cell>
          <cell r="CM16" t="str">
            <v>-</v>
          </cell>
          <cell r="CN16" t="str">
            <v>-</v>
          </cell>
          <cell r="CO16">
            <v>32203</v>
          </cell>
          <cell r="CQ16">
            <v>22</v>
          </cell>
          <cell r="CR16">
            <v>10</v>
          </cell>
          <cell r="CS16" t="str">
            <v>22 tahun, 10 bulan, 0 hari</v>
          </cell>
        </row>
        <row r="17">
          <cell r="A17">
            <v>15</v>
          </cell>
          <cell r="B17" t="str">
            <v>SRI PURWANINGSIH, S.PD.</v>
          </cell>
          <cell r="C17" t="str">
            <v>19600201 198601 2 002</v>
          </cell>
          <cell r="D17" t="str">
            <v>Pembina, IV/a</v>
          </cell>
          <cell r="E17" t="str">
            <v>01 APRIL 2008</v>
          </cell>
          <cell r="F17" t="str">
            <v>GROBOGAN</v>
          </cell>
          <cell r="G17" t="str">
            <v>01 FEBRUARI 1960</v>
          </cell>
          <cell r="H17" t="str">
            <v>Perempuan</v>
          </cell>
          <cell r="I17" t="str">
            <v>Katholik</v>
          </cell>
          <cell r="J17" t="str">
            <v>Ds. Depok Rt 07 Rw 01 Kec. Toroh Kab. Grobogan</v>
          </cell>
          <cell r="K17" t="str">
            <v>01 JANUARI 1986</v>
          </cell>
          <cell r="L17" t="str">
            <v>PNSD</v>
          </cell>
          <cell r="M17" t="str">
            <v>PEGAWAI TETAP</v>
          </cell>
          <cell r="N17">
            <v>2559600</v>
          </cell>
          <cell r="O17">
            <v>2732200</v>
          </cell>
          <cell r="P17" t="str">
            <v>GURU PEMBINA</v>
          </cell>
          <cell r="Q17" t="str">
            <v>0</v>
          </cell>
          <cell r="R17" t="str">
            <v>IV/a</v>
          </cell>
          <cell r="S17" t="str">
            <v>27</v>
          </cell>
          <cell r="T17" t="str">
            <v>04</v>
          </cell>
          <cell r="U17" t="str">
            <v>27</v>
          </cell>
          <cell r="V17" t="str">
            <v>04</v>
          </cell>
          <cell r="W17" t="str">
            <v>-</v>
          </cell>
          <cell r="X17" t="str">
            <v>-</v>
          </cell>
          <cell r="Y17" t="str">
            <v>-</v>
          </cell>
          <cell r="Z17" t="str">
            <v>-</v>
          </cell>
          <cell r="AA17" t="str">
            <v>-</v>
          </cell>
          <cell r="AB17" t="str">
            <v>-</v>
          </cell>
          <cell r="AC17" t="str">
            <v>-</v>
          </cell>
          <cell r="AD17" t="str">
            <v>-</v>
          </cell>
          <cell r="AE17" t="str">
            <v>-</v>
          </cell>
          <cell r="AF17" t="str">
            <v>-</v>
          </cell>
          <cell r="AG17" t="str">
            <v>-</v>
          </cell>
          <cell r="AH17" t="str">
            <v>-</v>
          </cell>
          <cell r="AI17" t="str">
            <v>-</v>
          </cell>
          <cell r="AJ17" t="str">
            <v>-</v>
          </cell>
          <cell r="AK17" t="str">
            <v>-</v>
          </cell>
          <cell r="AL17" t="str">
            <v>-</v>
          </cell>
          <cell r="AM17" t="str">
            <v>-</v>
          </cell>
          <cell r="AN17" t="str">
            <v>-</v>
          </cell>
          <cell r="AO17" t="str">
            <v>-</v>
          </cell>
          <cell r="AP17" t="str">
            <v>-</v>
          </cell>
          <cell r="AQ17" t="str">
            <v>-</v>
          </cell>
          <cell r="AR17" t="str">
            <v>-</v>
          </cell>
          <cell r="AS17" t="str">
            <v>-</v>
          </cell>
          <cell r="AT17" t="str">
            <v>-</v>
          </cell>
          <cell r="AU17" t="str">
            <v>-</v>
          </cell>
          <cell r="AV17" t="str">
            <v>-</v>
          </cell>
          <cell r="AW17" t="str">
            <v>-</v>
          </cell>
          <cell r="AX17" t="str">
            <v>-</v>
          </cell>
          <cell r="AY17" t="str">
            <v>-</v>
          </cell>
          <cell r="AZ17" t="str">
            <v>-</v>
          </cell>
          <cell r="BA17" t="str">
            <v>-</v>
          </cell>
          <cell r="BB17" t="str">
            <v>-</v>
          </cell>
          <cell r="BC17" t="str">
            <v>-</v>
          </cell>
          <cell r="BD17" t="str">
            <v>-</v>
          </cell>
          <cell r="BE17" t="str">
            <v>-</v>
          </cell>
          <cell r="BF17" t="str">
            <v>-</v>
          </cell>
          <cell r="BG17" t="str">
            <v>-</v>
          </cell>
          <cell r="BH17" t="str">
            <v>-</v>
          </cell>
          <cell r="BI17" t="str">
            <v>-</v>
          </cell>
          <cell r="BJ17" t="str">
            <v>-</v>
          </cell>
          <cell r="BK17" t="str">
            <v>-</v>
          </cell>
          <cell r="BL17" t="str">
            <v>-</v>
          </cell>
          <cell r="BM17" t="str">
            <v>-</v>
          </cell>
          <cell r="BN17" t="str">
            <v>-</v>
          </cell>
          <cell r="BO17" t="str">
            <v>-</v>
          </cell>
          <cell r="BP17" t="str">
            <v>-</v>
          </cell>
          <cell r="BQ17" t="str">
            <v>-</v>
          </cell>
          <cell r="BR17" t="str">
            <v>-</v>
          </cell>
          <cell r="BS17" t="str">
            <v>-</v>
          </cell>
          <cell r="BT17" t="str">
            <v>-</v>
          </cell>
          <cell r="BU17" t="str">
            <v>-</v>
          </cell>
          <cell r="BV17" t="str">
            <v>-</v>
          </cell>
          <cell r="BW17" t="str">
            <v>-</v>
          </cell>
          <cell r="BX17" t="str">
            <v>-</v>
          </cell>
          <cell r="BY17" t="str">
            <v>-</v>
          </cell>
          <cell r="BZ17" t="str">
            <v>-</v>
          </cell>
          <cell r="CA17" t="str">
            <v>-</v>
          </cell>
          <cell r="CB17" t="str">
            <v>-</v>
          </cell>
          <cell r="CC17" t="str">
            <v>-</v>
          </cell>
          <cell r="CD17" t="str">
            <v>-</v>
          </cell>
          <cell r="CE17" t="str">
            <v>-</v>
          </cell>
          <cell r="CF17" t="str">
            <v>-</v>
          </cell>
          <cell r="CG17" t="str">
            <v>-</v>
          </cell>
          <cell r="CH17" t="str">
            <v>-</v>
          </cell>
          <cell r="CI17" t="str">
            <v>-</v>
          </cell>
          <cell r="CJ17" t="str">
            <v>-</v>
          </cell>
          <cell r="CK17" t="str">
            <v>-</v>
          </cell>
          <cell r="CL17" t="str">
            <v>-</v>
          </cell>
          <cell r="CM17" t="str">
            <v>-</v>
          </cell>
          <cell r="CN17" t="str">
            <v>-</v>
          </cell>
          <cell r="CO17">
            <v>31413</v>
          </cell>
          <cell r="CQ17">
            <v>25</v>
          </cell>
          <cell r="CR17">
            <v>0</v>
          </cell>
          <cell r="CS17" t="str">
            <v>25 tahun, 0 bulan, 0 hari</v>
          </cell>
        </row>
        <row r="18">
          <cell r="A18">
            <v>16</v>
          </cell>
          <cell r="B18" t="str">
            <v>SUMARSONO, S.PD.</v>
          </cell>
          <cell r="C18" t="str">
            <v>19631005 198703 1 019</v>
          </cell>
          <cell r="D18" t="str">
            <v>Pembina, IV/a</v>
          </cell>
          <cell r="E18" t="str">
            <v>1 APRIL 2008</v>
          </cell>
          <cell r="F18" t="str">
            <v>SRAGEN</v>
          </cell>
          <cell r="G18" t="str">
            <v>15 OKTOBER 1963</v>
          </cell>
          <cell r="H18" t="str">
            <v>Laki-laki</v>
          </cell>
          <cell r="I18" t="str">
            <v>ISLAM</v>
          </cell>
          <cell r="J18" t="str">
            <v>Gawan RT. 10 Tanon Sragen</v>
          </cell>
          <cell r="K18" t="str">
            <v>01 MARET 1987</v>
          </cell>
          <cell r="L18" t="str">
            <v>PNSD</v>
          </cell>
          <cell r="M18" t="str">
            <v>PEGAWAI TETAP</v>
          </cell>
          <cell r="N18">
            <v>2559600</v>
          </cell>
          <cell r="O18">
            <v>3203200</v>
          </cell>
          <cell r="P18" t="str">
            <v>GURU PEMBINA</v>
          </cell>
          <cell r="Q18" t="str">
            <v>3</v>
          </cell>
          <cell r="R18" t="str">
            <v>IV/a</v>
          </cell>
          <cell r="S18" t="str">
            <v>23</v>
          </cell>
          <cell r="T18" t="str">
            <v>02</v>
          </cell>
          <cell r="U18" t="str">
            <v>23</v>
          </cell>
          <cell r="V18" t="str">
            <v>03</v>
          </cell>
          <cell r="W18" t="str">
            <v>SUTARNI, Amk</v>
          </cell>
          <cell r="X18" t="str">
            <v>SRAGEN</v>
          </cell>
          <cell r="Y18" t="str">
            <v>12-01-1967</v>
          </cell>
          <cell r="Z18" t="str">
            <v>-</v>
          </cell>
          <cell r="AA18" t="str">
            <v>PERAWAT</v>
          </cell>
          <cell r="AB18" t="str">
            <v>27-09-90</v>
          </cell>
          <cell r="AC18" t="str">
            <v>-</v>
          </cell>
          <cell r="AD18" t="str">
            <v>NETI SEPTIA NINGRUM</v>
          </cell>
          <cell r="AE18" t="str">
            <v>SRAGEN</v>
          </cell>
          <cell r="AF18" t="str">
            <v>18-09-1990</v>
          </cell>
          <cell r="AG18" t="str">
            <v>A.K.</v>
          </cell>
          <cell r="AH18" t="str">
            <v>I</v>
          </cell>
          <cell r="AI18" t="str">
            <v>Perempuan</v>
          </cell>
          <cell r="AJ18" t="str">
            <v>-</v>
          </cell>
          <cell r="AK18" t="str">
            <v>Kuliah</v>
          </cell>
          <cell r="AL18" t="str">
            <v>Dapat</v>
          </cell>
          <cell r="AM18" t="str">
            <v>RUSDAN FAHRUR ROZI</v>
          </cell>
          <cell r="AN18" t="str">
            <v>SRAGEN</v>
          </cell>
          <cell r="AO18" t="str">
            <v>21-04-1997</v>
          </cell>
          <cell r="AP18" t="str">
            <v>A.K.</v>
          </cell>
          <cell r="AQ18" t="str">
            <v>I</v>
          </cell>
          <cell r="AR18" t="str">
            <v>Laki-laki</v>
          </cell>
          <cell r="AS18" t="str">
            <v>-</v>
          </cell>
          <cell r="AT18" t="str">
            <v>Sekolah</v>
          </cell>
          <cell r="AU18" t="str">
            <v>Dapat</v>
          </cell>
          <cell r="AV18" t="str">
            <v>MIRZA ANAS FAUZI</v>
          </cell>
          <cell r="AW18" t="str">
            <v>SRAGEN</v>
          </cell>
          <cell r="AX18">
            <v>38511</v>
          </cell>
          <cell r="AY18" t="str">
            <v>A.K</v>
          </cell>
          <cell r="AZ18" t="str">
            <v>I</v>
          </cell>
          <cell r="BA18" t="str">
            <v>Laki-laki</v>
          </cell>
          <cell r="BB18" t="str">
            <v>-</v>
          </cell>
          <cell r="BC18" t="str">
            <v>Sekolah</v>
          </cell>
          <cell r="BD18" t="str">
            <v>Tidak</v>
          </cell>
          <cell r="BE18" t="str">
            <v>-</v>
          </cell>
          <cell r="BF18" t="str">
            <v>-</v>
          </cell>
          <cell r="BG18" t="str">
            <v>-</v>
          </cell>
          <cell r="BH18" t="str">
            <v>-</v>
          </cell>
          <cell r="BI18" t="str">
            <v>-</v>
          </cell>
          <cell r="BJ18" t="str">
            <v>-</v>
          </cell>
          <cell r="BK18" t="str">
            <v>-</v>
          </cell>
          <cell r="BL18" t="str">
            <v>-</v>
          </cell>
          <cell r="BM18" t="str">
            <v>-</v>
          </cell>
          <cell r="BN18" t="str">
            <v>-</v>
          </cell>
          <cell r="BO18" t="str">
            <v>-</v>
          </cell>
          <cell r="BP18" t="str">
            <v>-</v>
          </cell>
          <cell r="BQ18" t="str">
            <v>-</v>
          </cell>
          <cell r="BR18" t="str">
            <v>-</v>
          </cell>
          <cell r="BS18" t="str">
            <v>-</v>
          </cell>
          <cell r="BT18" t="str">
            <v>-</v>
          </cell>
          <cell r="BU18" t="str">
            <v>-</v>
          </cell>
          <cell r="BV18" t="str">
            <v>-</v>
          </cell>
          <cell r="BW18" t="str">
            <v>-</v>
          </cell>
          <cell r="BX18" t="str">
            <v>-</v>
          </cell>
          <cell r="BY18" t="str">
            <v>-</v>
          </cell>
          <cell r="BZ18" t="str">
            <v>-</v>
          </cell>
          <cell r="CA18" t="str">
            <v>-</v>
          </cell>
          <cell r="CB18" t="str">
            <v>-</v>
          </cell>
          <cell r="CC18" t="str">
            <v>-</v>
          </cell>
          <cell r="CD18" t="str">
            <v>-</v>
          </cell>
          <cell r="CE18" t="str">
            <v>-</v>
          </cell>
          <cell r="CF18" t="str">
            <v>-</v>
          </cell>
          <cell r="CG18" t="str">
            <v>-</v>
          </cell>
          <cell r="CH18" t="str">
            <v>-</v>
          </cell>
          <cell r="CI18" t="str">
            <v>-</v>
          </cell>
          <cell r="CJ18" t="str">
            <v>-</v>
          </cell>
          <cell r="CK18" t="str">
            <v>-</v>
          </cell>
          <cell r="CL18" t="str">
            <v>-</v>
          </cell>
          <cell r="CM18" t="str">
            <v>-</v>
          </cell>
          <cell r="CN18" t="str">
            <v>-</v>
          </cell>
          <cell r="CO18">
            <v>31837</v>
          </cell>
          <cell r="CQ18">
            <v>23</v>
          </cell>
          <cell r="CR18">
            <v>10</v>
          </cell>
          <cell r="CS18" t="str">
            <v>23 tahun, 10 bulan, 0 hari</v>
          </cell>
        </row>
        <row r="19">
          <cell r="A19">
            <v>17</v>
          </cell>
          <cell r="B19" t="str">
            <v>SURADI, S.PD.</v>
          </cell>
          <cell r="C19" t="str">
            <v>19630413 198902 1 004</v>
          </cell>
          <cell r="D19" t="str">
            <v>Pembina, IV/a</v>
          </cell>
          <cell r="E19" t="str">
            <v>01 APRIL 2008</v>
          </cell>
          <cell r="F19" t="str">
            <v>KLATEN</v>
          </cell>
          <cell r="G19" t="str">
            <v>13 APRIL 1963</v>
          </cell>
          <cell r="H19" t="str">
            <v>Laki-laki</v>
          </cell>
          <cell r="I19" t="str">
            <v>ISLAM</v>
          </cell>
          <cell r="J19" t="str">
            <v>Depok Utara Rt 04 Rw 01 Depok Kec. Toroh Kab. Grobogan</v>
          </cell>
          <cell r="K19" t="str">
            <v>01 PEBRUARI 1989</v>
          </cell>
          <cell r="L19" t="str">
            <v>PNSD</v>
          </cell>
          <cell r="M19" t="str">
            <v>PEGAWAI TETAP</v>
          </cell>
          <cell r="N19">
            <v>2559600</v>
          </cell>
          <cell r="O19">
            <v>3203200</v>
          </cell>
          <cell r="P19" t="str">
            <v>GURU PEMBINA</v>
          </cell>
          <cell r="Q19" t="str">
            <v>3</v>
          </cell>
          <cell r="R19" t="str">
            <v>IV/a</v>
          </cell>
          <cell r="S19" t="str">
            <v>21</v>
          </cell>
          <cell r="T19" t="str">
            <v>03</v>
          </cell>
          <cell r="U19" t="str">
            <v>24</v>
          </cell>
          <cell r="V19" t="str">
            <v>03</v>
          </cell>
          <cell r="W19" t="str">
            <v>Sri Sukatmi</v>
          </cell>
          <cell r="X19" t="str">
            <v>Klaten</v>
          </cell>
          <cell r="Y19" t="str">
            <v>03-06-1970</v>
          </cell>
          <cell r="Z19" t="str">
            <v>-</v>
          </cell>
          <cell r="AA19" t="str">
            <v>Swasta</v>
          </cell>
          <cell r="AB19" t="str">
            <v>29-06-1991</v>
          </cell>
          <cell r="AC19" t="str">
            <v>-</v>
          </cell>
          <cell r="AD19" t="str">
            <v>Hasnan Ahmad</v>
          </cell>
          <cell r="AE19" t="str">
            <v>Grobogan</v>
          </cell>
          <cell r="AF19" t="str">
            <v>17-07-1992</v>
          </cell>
          <cell r="AG19" t="str">
            <v>A.K.</v>
          </cell>
          <cell r="AH19" t="str">
            <v>I</v>
          </cell>
          <cell r="AI19" t="str">
            <v>Laki-laki</v>
          </cell>
          <cell r="AJ19" t="str">
            <v>-</v>
          </cell>
          <cell r="AK19" t="str">
            <v>Sekolah</v>
          </cell>
          <cell r="AL19" t="str">
            <v>Dapat</v>
          </cell>
          <cell r="AM19" t="str">
            <v>Munbais Husni Zamzam</v>
          </cell>
          <cell r="AN19" t="str">
            <v>Grobogan</v>
          </cell>
          <cell r="AO19" t="str">
            <v>08-11-1999</v>
          </cell>
          <cell r="AP19" t="str">
            <v>A.K.</v>
          </cell>
          <cell r="AQ19" t="str">
            <v>I</v>
          </cell>
          <cell r="AR19" t="str">
            <v>Laki-laki</v>
          </cell>
          <cell r="AS19" t="str">
            <v>-</v>
          </cell>
          <cell r="AT19" t="str">
            <v>Sekolah</v>
          </cell>
          <cell r="AU19" t="str">
            <v>Dapat</v>
          </cell>
          <cell r="AV19" t="str">
            <v>-</v>
          </cell>
          <cell r="AW19" t="str">
            <v>-</v>
          </cell>
          <cell r="AX19" t="str">
            <v>-</v>
          </cell>
          <cell r="AY19" t="str">
            <v>-</v>
          </cell>
          <cell r="AZ19" t="str">
            <v>-</v>
          </cell>
          <cell r="BA19" t="str">
            <v>-</v>
          </cell>
          <cell r="BB19" t="str">
            <v>-</v>
          </cell>
          <cell r="BC19" t="str">
            <v>-</v>
          </cell>
          <cell r="BD19" t="str">
            <v>-</v>
          </cell>
          <cell r="BE19" t="str">
            <v>-</v>
          </cell>
          <cell r="BF19" t="str">
            <v>-</v>
          </cell>
          <cell r="BG19" t="str">
            <v>-</v>
          </cell>
          <cell r="BH19" t="str">
            <v>-</v>
          </cell>
          <cell r="BI19" t="str">
            <v>-</v>
          </cell>
          <cell r="BJ19" t="str">
            <v>-</v>
          </cell>
          <cell r="BK19" t="str">
            <v>-</v>
          </cell>
          <cell r="BL19" t="str">
            <v>-</v>
          </cell>
          <cell r="BM19" t="str">
            <v>-</v>
          </cell>
          <cell r="BN19" t="str">
            <v>-</v>
          </cell>
          <cell r="BO19" t="str">
            <v>-</v>
          </cell>
          <cell r="BP19" t="str">
            <v>-</v>
          </cell>
          <cell r="BQ19" t="str">
            <v>-</v>
          </cell>
          <cell r="BR19" t="str">
            <v>-</v>
          </cell>
          <cell r="BS19" t="str">
            <v>-</v>
          </cell>
          <cell r="BT19" t="str">
            <v>-</v>
          </cell>
          <cell r="BU19" t="str">
            <v>-</v>
          </cell>
          <cell r="BV19" t="str">
            <v>-</v>
          </cell>
          <cell r="BW19" t="str">
            <v>-</v>
          </cell>
          <cell r="BX19" t="str">
            <v>-</v>
          </cell>
          <cell r="BY19" t="str">
            <v>-</v>
          </cell>
          <cell r="BZ19" t="str">
            <v>-</v>
          </cell>
          <cell r="CA19" t="str">
            <v>-</v>
          </cell>
          <cell r="CB19" t="str">
            <v>-</v>
          </cell>
          <cell r="CC19" t="str">
            <v>-</v>
          </cell>
          <cell r="CD19" t="str">
            <v>-</v>
          </cell>
          <cell r="CE19" t="str">
            <v>-</v>
          </cell>
          <cell r="CF19" t="str">
            <v>-</v>
          </cell>
          <cell r="CG19" t="str">
            <v>-</v>
          </cell>
          <cell r="CH19" t="str">
            <v>-</v>
          </cell>
          <cell r="CI19" t="str">
            <v>-</v>
          </cell>
          <cell r="CJ19" t="str">
            <v>-</v>
          </cell>
          <cell r="CK19" t="str">
            <v>-</v>
          </cell>
          <cell r="CL19" t="str">
            <v>-</v>
          </cell>
          <cell r="CM19" t="str">
            <v>-</v>
          </cell>
          <cell r="CN19" t="str">
            <v>-</v>
          </cell>
          <cell r="CO19">
            <v>32540</v>
          </cell>
          <cell r="CQ19">
            <v>21</v>
          </cell>
          <cell r="CR19">
            <v>11</v>
          </cell>
          <cell r="CS19" t="str">
            <v>21 tahun, 11 bulan, 0 hari</v>
          </cell>
        </row>
        <row r="20">
          <cell r="A20">
            <v>18</v>
          </cell>
          <cell r="B20" t="str">
            <v>ANIK INDRADI, S.PD.</v>
          </cell>
          <cell r="C20" t="str">
            <v>19620912 198903 2 006</v>
          </cell>
          <cell r="D20" t="str">
            <v>Pembina, IV/a</v>
          </cell>
          <cell r="E20" t="str">
            <v>01 OKTOBER 2005</v>
          </cell>
          <cell r="F20" t="str">
            <v>SALATIGA</v>
          </cell>
          <cell r="G20" t="str">
            <v>12 SEPTEMBER 1962</v>
          </cell>
          <cell r="H20" t="str">
            <v>Perempuan</v>
          </cell>
          <cell r="I20" t="str">
            <v>ISLAM</v>
          </cell>
          <cell r="J20" t="str">
            <v>Jl.Anila K. 14 Perum Ayodya  I Purwodadi Grobogan</v>
          </cell>
          <cell r="K20" t="str">
            <v>01 MARET 1989</v>
          </cell>
          <cell r="L20" t="str">
            <v>PNSD</v>
          </cell>
          <cell r="M20" t="str">
            <v>PEGAWAI TETAP</v>
          </cell>
          <cell r="N20">
            <v>2559600</v>
          </cell>
          <cell r="O20">
            <v>2732200</v>
          </cell>
          <cell r="P20" t="str">
            <v>GURU PEMBINA</v>
          </cell>
          <cell r="Q20" t="str">
            <v>0</v>
          </cell>
          <cell r="R20" t="str">
            <v>IV/a</v>
          </cell>
          <cell r="S20" t="str">
            <v>21</v>
          </cell>
          <cell r="T20" t="str">
            <v>02</v>
          </cell>
          <cell r="U20" t="str">
            <v>24</v>
          </cell>
          <cell r="V20" t="str">
            <v>02</v>
          </cell>
          <cell r="W20" t="str">
            <v>-</v>
          </cell>
          <cell r="X20" t="str">
            <v>-</v>
          </cell>
          <cell r="Y20" t="str">
            <v>-</v>
          </cell>
          <cell r="Z20" t="str">
            <v>-</v>
          </cell>
          <cell r="AA20" t="str">
            <v>-</v>
          </cell>
          <cell r="AB20" t="str">
            <v>-</v>
          </cell>
          <cell r="AC20" t="str">
            <v>-</v>
          </cell>
          <cell r="AD20" t="str">
            <v>-</v>
          </cell>
          <cell r="AE20" t="str">
            <v>-</v>
          </cell>
          <cell r="AF20" t="str">
            <v>-</v>
          </cell>
          <cell r="AG20" t="str">
            <v>-</v>
          </cell>
          <cell r="AH20" t="str">
            <v>-</v>
          </cell>
          <cell r="AI20" t="str">
            <v>-</v>
          </cell>
          <cell r="AJ20" t="str">
            <v>-</v>
          </cell>
          <cell r="AK20" t="str">
            <v>-</v>
          </cell>
          <cell r="AL20" t="str">
            <v>-</v>
          </cell>
          <cell r="AM20" t="str">
            <v>-</v>
          </cell>
          <cell r="AN20" t="str">
            <v>-</v>
          </cell>
          <cell r="AO20" t="str">
            <v>-</v>
          </cell>
          <cell r="AP20" t="str">
            <v>-</v>
          </cell>
          <cell r="AQ20" t="str">
            <v>-</v>
          </cell>
          <cell r="AR20" t="str">
            <v>-</v>
          </cell>
          <cell r="AS20" t="str">
            <v>-</v>
          </cell>
          <cell r="AT20" t="str">
            <v>-</v>
          </cell>
          <cell r="AU20" t="str">
            <v>-</v>
          </cell>
          <cell r="AV20" t="str">
            <v>-</v>
          </cell>
          <cell r="AW20" t="str">
            <v>-</v>
          </cell>
          <cell r="AX20" t="str">
            <v>-</v>
          </cell>
          <cell r="AY20" t="str">
            <v>-</v>
          </cell>
          <cell r="AZ20" t="str">
            <v>-</v>
          </cell>
          <cell r="BA20" t="str">
            <v>-</v>
          </cell>
          <cell r="BB20" t="str">
            <v>-</v>
          </cell>
          <cell r="BC20" t="str">
            <v>-</v>
          </cell>
          <cell r="BD20" t="str">
            <v>-</v>
          </cell>
          <cell r="BE20" t="str">
            <v>-</v>
          </cell>
          <cell r="BF20" t="str">
            <v>-</v>
          </cell>
          <cell r="BG20" t="str">
            <v>-</v>
          </cell>
          <cell r="BH20" t="str">
            <v>-</v>
          </cell>
          <cell r="BI20" t="str">
            <v>-</v>
          </cell>
          <cell r="BJ20" t="str">
            <v>-</v>
          </cell>
          <cell r="BK20" t="str">
            <v>-</v>
          </cell>
          <cell r="BL20" t="str">
            <v>-</v>
          </cell>
          <cell r="BM20" t="str">
            <v>-</v>
          </cell>
          <cell r="BN20" t="str">
            <v>-</v>
          </cell>
          <cell r="BO20" t="str">
            <v>-</v>
          </cell>
          <cell r="BP20" t="str">
            <v>-</v>
          </cell>
          <cell r="BQ20" t="str">
            <v>-</v>
          </cell>
          <cell r="BR20" t="str">
            <v>-</v>
          </cell>
          <cell r="BS20" t="str">
            <v>-</v>
          </cell>
          <cell r="BT20" t="str">
            <v>-</v>
          </cell>
          <cell r="BU20" t="str">
            <v>-</v>
          </cell>
          <cell r="BV20" t="str">
            <v>-</v>
          </cell>
          <cell r="BW20" t="str">
            <v>-</v>
          </cell>
          <cell r="BX20" t="str">
            <v>-</v>
          </cell>
          <cell r="BY20" t="str">
            <v>-</v>
          </cell>
          <cell r="BZ20" t="str">
            <v>-</v>
          </cell>
          <cell r="CA20" t="str">
            <v>-</v>
          </cell>
          <cell r="CB20" t="str">
            <v>-</v>
          </cell>
          <cell r="CC20" t="str">
            <v>-</v>
          </cell>
          <cell r="CD20" t="str">
            <v>-</v>
          </cell>
          <cell r="CE20" t="str">
            <v>-</v>
          </cell>
          <cell r="CF20" t="str">
            <v>-</v>
          </cell>
          <cell r="CG20" t="str">
            <v>-</v>
          </cell>
          <cell r="CH20" t="str">
            <v>-</v>
          </cell>
          <cell r="CI20" t="str">
            <v>-</v>
          </cell>
          <cell r="CJ20" t="str">
            <v>-</v>
          </cell>
          <cell r="CK20" t="str">
            <v>-</v>
          </cell>
          <cell r="CL20" t="str">
            <v>-</v>
          </cell>
          <cell r="CM20" t="str">
            <v>-</v>
          </cell>
          <cell r="CN20" t="str">
            <v>-</v>
          </cell>
          <cell r="CO20">
            <v>32540</v>
          </cell>
          <cell r="CQ20">
            <v>21</v>
          </cell>
          <cell r="CR20">
            <v>11</v>
          </cell>
          <cell r="CS20" t="str">
            <v>21 tahun, 11 bulan, 0 hari</v>
          </cell>
        </row>
        <row r="21">
          <cell r="A21">
            <v>19</v>
          </cell>
          <cell r="B21" t="str">
            <v>SRI WIDARYATI, S.PD.</v>
          </cell>
          <cell r="C21" t="str">
            <v>19670320 199003 2 004</v>
          </cell>
          <cell r="D21" t="str">
            <v>Pembina, IV/a</v>
          </cell>
          <cell r="E21" t="str">
            <v>01 OKTOBER 2008</v>
          </cell>
          <cell r="F21" t="str">
            <v>GROBOGAN</v>
          </cell>
          <cell r="G21" t="str">
            <v>20 MARET 1967</v>
          </cell>
          <cell r="H21" t="str">
            <v>Perempuan</v>
          </cell>
          <cell r="I21" t="str">
            <v>ISLAM</v>
          </cell>
          <cell r="J21" t="str">
            <v>Jl. Pramuka No. 1 Rt 03 Rw 01 Geyer Grobogan</v>
          </cell>
          <cell r="K21" t="str">
            <v>01 Maret 1990</v>
          </cell>
          <cell r="L21" t="str">
            <v>PNSD</v>
          </cell>
          <cell r="M21" t="str">
            <v>PEGAWAI TETAP</v>
          </cell>
          <cell r="N21">
            <v>2559600</v>
          </cell>
          <cell r="O21">
            <v>2732200</v>
          </cell>
          <cell r="P21" t="str">
            <v>GURU PEMBINA</v>
          </cell>
          <cell r="Q21" t="str">
            <v>0</v>
          </cell>
          <cell r="R21" t="str">
            <v>IV/a</v>
          </cell>
          <cell r="S21" t="str">
            <v>20</v>
          </cell>
          <cell r="T21" t="str">
            <v>04</v>
          </cell>
          <cell r="U21" t="str">
            <v>23</v>
          </cell>
          <cell r="V21" t="str">
            <v>02</v>
          </cell>
          <cell r="W21" t="str">
            <v>-</v>
          </cell>
          <cell r="X21" t="str">
            <v>-</v>
          </cell>
          <cell r="Y21" t="str">
            <v>-</v>
          </cell>
          <cell r="Z21" t="str">
            <v>-</v>
          </cell>
          <cell r="AA21" t="str">
            <v>-</v>
          </cell>
          <cell r="AB21" t="str">
            <v>-</v>
          </cell>
          <cell r="AC21" t="str">
            <v>-</v>
          </cell>
          <cell r="AD21" t="str">
            <v>-</v>
          </cell>
          <cell r="AE21" t="str">
            <v>-</v>
          </cell>
          <cell r="AF21" t="str">
            <v>-</v>
          </cell>
          <cell r="AG21" t="str">
            <v>-</v>
          </cell>
          <cell r="AH21" t="str">
            <v>-</v>
          </cell>
          <cell r="AI21" t="str">
            <v>-</v>
          </cell>
          <cell r="AJ21" t="str">
            <v>-</v>
          </cell>
          <cell r="AK21" t="str">
            <v>-</v>
          </cell>
          <cell r="AL21" t="str">
            <v>-</v>
          </cell>
          <cell r="AM21" t="str">
            <v>-</v>
          </cell>
          <cell r="AN21" t="str">
            <v>-</v>
          </cell>
          <cell r="AO21" t="str">
            <v>-</v>
          </cell>
          <cell r="AP21" t="str">
            <v>-</v>
          </cell>
          <cell r="AQ21" t="str">
            <v>-</v>
          </cell>
          <cell r="AR21" t="str">
            <v>-</v>
          </cell>
          <cell r="AS21" t="str">
            <v>-</v>
          </cell>
          <cell r="AT21" t="str">
            <v>-</v>
          </cell>
          <cell r="AU21" t="str">
            <v>-</v>
          </cell>
          <cell r="AV21" t="str">
            <v>-</v>
          </cell>
          <cell r="AW21" t="str">
            <v>-</v>
          </cell>
          <cell r="AX21" t="str">
            <v>-</v>
          </cell>
          <cell r="AY21" t="str">
            <v>-</v>
          </cell>
          <cell r="AZ21" t="str">
            <v>-</v>
          </cell>
          <cell r="BA21" t="str">
            <v>-</v>
          </cell>
          <cell r="BB21" t="str">
            <v>-</v>
          </cell>
          <cell r="BC21" t="str">
            <v>-</v>
          </cell>
          <cell r="BD21" t="str">
            <v>-</v>
          </cell>
          <cell r="BE21" t="str">
            <v>-</v>
          </cell>
          <cell r="BF21" t="str">
            <v>-</v>
          </cell>
          <cell r="BG21" t="str">
            <v>-</v>
          </cell>
          <cell r="BH21" t="str">
            <v>-</v>
          </cell>
          <cell r="BI21" t="str">
            <v>-</v>
          </cell>
          <cell r="BJ21" t="str">
            <v>-</v>
          </cell>
          <cell r="BK21" t="str">
            <v>-</v>
          </cell>
          <cell r="BL21" t="str">
            <v>-</v>
          </cell>
          <cell r="BM21" t="str">
            <v>-</v>
          </cell>
          <cell r="BN21" t="str">
            <v>-</v>
          </cell>
          <cell r="BO21" t="str">
            <v>-</v>
          </cell>
          <cell r="BP21" t="str">
            <v>-</v>
          </cell>
          <cell r="BQ21" t="str">
            <v>-</v>
          </cell>
          <cell r="BR21" t="str">
            <v>-</v>
          </cell>
          <cell r="BS21" t="str">
            <v>-</v>
          </cell>
          <cell r="BT21" t="str">
            <v>-</v>
          </cell>
          <cell r="BU21" t="str">
            <v>-</v>
          </cell>
          <cell r="BV21" t="str">
            <v>-</v>
          </cell>
          <cell r="BW21" t="str">
            <v>-</v>
          </cell>
          <cell r="BX21" t="str">
            <v>-</v>
          </cell>
          <cell r="BY21" t="str">
            <v>-</v>
          </cell>
          <cell r="BZ21" t="str">
            <v>-</v>
          </cell>
          <cell r="CA21" t="str">
            <v>-</v>
          </cell>
          <cell r="CB21" t="str">
            <v>-</v>
          </cell>
          <cell r="CC21" t="str">
            <v>-</v>
          </cell>
          <cell r="CD21" t="str">
            <v>-</v>
          </cell>
          <cell r="CE21" t="str">
            <v>-</v>
          </cell>
          <cell r="CF21" t="str">
            <v>-</v>
          </cell>
          <cell r="CG21" t="str">
            <v>-</v>
          </cell>
          <cell r="CH21" t="str">
            <v>-</v>
          </cell>
          <cell r="CI21" t="str">
            <v>-</v>
          </cell>
          <cell r="CJ21" t="str">
            <v>-</v>
          </cell>
          <cell r="CK21" t="str">
            <v>-</v>
          </cell>
          <cell r="CL21" t="str">
            <v>-</v>
          </cell>
          <cell r="CM21" t="str">
            <v>-</v>
          </cell>
          <cell r="CN21" t="str">
            <v>-</v>
          </cell>
          <cell r="CO21">
            <v>32933</v>
          </cell>
          <cell r="CQ21">
            <v>20</v>
          </cell>
          <cell r="CR21">
            <v>10</v>
          </cell>
          <cell r="CS21" t="str">
            <v>20 tahun, 10 bulan, 0 hari</v>
          </cell>
        </row>
        <row r="22">
          <cell r="A22">
            <v>20</v>
          </cell>
          <cell r="B22" t="str">
            <v>DRA. ELLY SATITI</v>
          </cell>
          <cell r="C22" t="str">
            <v>19631030 199403 2 002</v>
          </cell>
          <cell r="D22" t="str">
            <v>Pembina, IV/a</v>
          </cell>
          <cell r="E22" t="str">
            <v>01 OKTOBER 2006</v>
          </cell>
          <cell r="F22" t="str">
            <v>GROBOGAN</v>
          </cell>
          <cell r="G22" t="str">
            <v>30 OKTOBER 1963</v>
          </cell>
          <cell r="H22" t="str">
            <v>Perempuan</v>
          </cell>
          <cell r="I22" t="str">
            <v>KRISTEN</v>
          </cell>
          <cell r="J22" t="str">
            <v>Banaran III/30 A Purwodadi Grobogan</v>
          </cell>
          <cell r="K22" t="str">
            <v>01 MARET 1994</v>
          </cell>
          <cell r="L22" t="str">
            <v>PNSD</v>
          </cell>
          <cell r="M22" t="str">
            <v>PEGAWAI TETAP</v>
          </cell>
          <cell r="N22">
            <v>2498300</v>
          </cell>
          <cell r="O22">
            <v>2677000</v>
          </cell>
          <cell r="P22" t="str">
            <v>GURU PEMBINA</v>
          </cell>
          <cell r="Q22" t="str">
            <v>3</v>
          </cell>
          <cell r="R22" t="str">
            <v>IV/a</v>
          </cell>
          <cell r="S22" t="str">
            <v>16</v>
          </cell>
          <cell r="T22" t="str">
            <v>02</v>
          </cell>
          <cell r="U22" t="str">
            <v>16</v>
          </cell>
          <cell r="V22" t="str">
            <v>02</v>
          </cell>
          <cell r="W22" t="str">
            <v>-</v>
          </cell>
          <cell r="X22" t="str">
            <v>-</v>
          </cell>
          <cell r="Y22" t="str">
            <v>-</v>
          </cell>
          <cell r="Z22" t="str">
            <v>-</v>
          </cell>
          <cell r="AA22" t="str">
            <v>-</v>
          </cell>
          <cell r="AB22" t="str">
            <v>-</v>
          </cell>
          <cell r="AC22" t="str">
            <v>-</v>
          </cell>
          <cell r="AD22" t="str">
            <v>-</v>
          </cell>
          <cell r="AE22" t="str">
            <v>-</v>
          </cell>
          <cell r="AF22" t="str">
            <v>-</v>
          </cell>
          <cell r="AG22" t="str">
            <v>-</v>
          </cell>
          <cell r="AH22" t="str">
            <v>-</v>
          </cell>
          <cell r="AI22" t="str">
            <v>-</v>
          </cell>
          <cell r="AJ22" t="str">
            <v>-</v>
          </cell>
          <cell r="AK22" t="str">
            <v>-</v>
          </cell>
          <cell r="AL22" t="str">
            <v>-</v>
          </cell>
          <cell r="AM22" t="str">
            <v>-</v>
          </cell>
          <cell r="AN22" t="str">
            <v>-</v>
          </cell>
          <cell r="AO22" t="str">
            <v>-</v>
          </cell>
          <cell r="AP22" t="str">
            <v>-</v>
          </cell>
          <cell r="AQ22" t="str">
            <v>-</v>
          </cell>
          <cell r="AR22" t="str">
            <v>-</v>
          </cell>
          <cell r="AS22" t="str">
            <v>-</v>
          </cell>
          <cell r="AT22" t="str">
            <v>-</v>
          </cell>
          <cell r="AU22" t="str">
            <v>-</v>
          </cell>
          <cell r="AV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AZ22" t="str">
            <v>-</v>
          </cell>
          <cell r="BA22" t="str">
            <v>-</v>
          </cell>
          <cell r="BB22" t="str">
            <v>-</v>
          </cell>
          <cell r="BC22" t="str">
            <v>-</v>
          </cell>
          <cell r="BD22" t="str">
            <v>-</v>
          </cell>
          <cell r="BE22" t="str">
            <v>-</v>
          </cell>
          <cell r="BF22" t="str">
            <v>-</v>
          </cell>
          <cell r="BG22" t="str">
            <v>-</v>
          </cell>
          <cell r="BH22" t="str">
            <v>-</v>
          </cell>
          <cell r="BI22" t="str">
            <v>-</v>
          </cell>
          <cell r="BJ22" t="str">
            <v>-</v>
          </cell>
          <cell r="BK22" t="str">
            <v>-</v>
          </cell>
          <cell r="BL22" t="str">
            <v>-</v>
          </cell>
          <cell r="BM22" t="str">
            <v>-</v>
          </cell>
          <cell r="BN22" t="str">
            <v>-</v>
          </cell>
          <cell r="BO22" t="str">
            <v>-</v>
          </cell>
          <cell r="BP22" t="str">
            <v>-</v>
          </cell>
          <cell r="BQ22" t="str">
            <v>-</v>
          </cell>
          <cell r="BR22" t="str">
            <v>-</v>
          </cell>
          <cell r="BS22" t="str">
            <v>-</v>
          </cell>
          <cell r="BT22" t="str">
            <v>-</v>
          </cell>
          <cell r="BU22" t="str">
            <v>-</v>
          </cell>
          <cell r="BV22" t="str">
            <v>-</v>
          </cell>
          <cell r="BW22" t="str">
            <v>-</v>
          </cell>
          <cell r="BX22" t="str">
            <v>-</v>
          </cell>
          <cell r="BY22" t="str">
            <v>-</v>
          </cell>
          <cell r="BZ22" t="str">
            <v>-</v>
          </cell>
          <cell r="CA22" t="str">
            <v>-</v>
          </cell>
          <cell r="CB22" t="str">
            <v>-</v>
          </cell>
          <cell r="CC22" t="str">
            <v>-</v>
          </cell>
          <cell r="CD22" t="str">
            <v>-</v>
          </cell>
          <cell r="CE22" t="str">
            <v>-</v>
          </cell>
          <cell r="CF22" t="str">
            <v>-</v>
          </cell>
          <cell r="CG22" t="str">
            <v>-</v>
          </cell>
          <cell r="CH22" t="str">
            <v>-</v>
          </cell>
          <cell r="CI22" t="str">
            <v>-</v>
          </cell>
          <cell r="CJ22" t="str">
            <v>-</v>
          </cell>
          <cell r="CK22" t="str">
            <v>-</v>
          </cell>
          <cell r="CL22" t="str">
            <v>-</v>
          </cell>
          <cell r="CM22" t="str">
            <v>-</v>
          </cell>
          <cell r="CN22" t="str">
            <v>-</v>
          </cell>
          <cell r="CO22">
            <v>34394</v>
          </cell>
          <cell r="CQ22">
            <v>16</v>
          </cell>
          <cell r="CR22">
            <v>10</v>
          </cell>
          <cell r="CS22" t="str">
            <v>16 tahun, 10 bulan, 0 hari</v>
          </cell>
        </row>
        <row r="23">
          <cell r="A23">
            <v>21</v>
          </cell>
          <cell r="B23" t="str">
            <v>SITI NURMAHMUDAH, S.PD.</v>
          </cell>
          <cell r="C23" t="str">
            <v>19700909 199802 2 004</v>
          </cell>
          <cell r="D23" t="str">
            <v>Pembina, IV/a</v>
          </cell>
          <cell r="E23" t="str">
            <v>01 OKTOBER 2010</v>
          </cell>
          <cell r="F23" t="str">
            <v>GROBOGAN</v>
          </cell>
          <cell r="G23" t="str">
            <v>09 SEPTEMBER 1970</v>
          </cell>
          <cell r="H23" t="str">
            <v>Perempuan</v>
          </cell>
          <cell r="I23" t="str">
            <v>ISLAM</v>
          </cell>
          <cell r="J23" t="str">
            <v>Banaran II/19  Rt 02 Rw 22 Purwodadi Grobogan</v>
          </cell>
          <cell r="K23" t="str">
            <v>01 PEBRUARI 1998</v>
          </cell>
          <cell r="L23" t="str">
            <v>PNSD</v>
          </cell>
          <cell r="M23" t="str">
            <v>PEGAWAI TETAP</v>
          </cell>
          <cell r="N23">
            <v>2380000</v>
          </cell>
          <cell r="O23">
            <v>3018900</v>
          </cell>
          <cell r="P23" t="str">
            <v>GURU PEMBINA</v>
          </cell>
          <cell r="Q23" t="str">
            <v>3</v>
          </cell>
          <cell r="R23" t="str">
            <v>IV/a</v>
          </cell>
          <cell r="S23" t="str">
            <v>12</v>
          </cell>
          <cell r="T23" t="str">
            <v>03</v>
          </cell>
          <cell r="U23" t="str">
            <v>12</v>
          </cell>
          <cell r="V23" t="str">
            <v>03</v>
          </cell>
          <cell r="W23" t="str">
            <v>Drs. Muzamil</v>
          </cell>
          <cell r="X23" t="str">
            <v>Pati</v>
          </cell>
          <cell r="Y23" t="str">
            <v>20-03-1968</v>
          </cell>
          <cell r="Z23" t="str">
            <v>-</v>
          </cell>
          <cell r="AA23" t="str">
            <v>Guru</v>
          </cell>
          <cell r="AB23" t="str">
            <v>11-05-1995</v>
          </cell>
          <cell r="AC23">
            <v>1550000</v>
          </cell>
          <cell r="AD23" t="str">
            <v>Vicky Hidayatullah</v>
          </cell>
          <cell r="AE23" t="str">
            <v>Grobogan</v>
          </cell>
          <cell r="AF23" t="str">
            <v>30-11-1995</v>
          </cell>
          <cell r="AG23" t="str">
            <v>A.K.</v>
          </cell>
          <cell r="AH23" t="str">
            <v>I</v>
          </cell>
          <cell r="AI23" t="str">
            <v>Laki-laki</v>
          </cell>
          <cell r="AJ23" t="str">
            <v>-</v>
          </cell>
          <cell r="AK23" t="str">
            <v>Sekolah</v>
          </cell>
          <cell r="AL23" t="str">
            <v>Dapat</v>
          </cell>
          <cell r="AM23" t="str">
            <v>Maulana Iqbal</v>
          </cell>
          <cell r="AN23" t="str">
            <v>Grobogan</v>
          </cell>
          <cell r="AO23" t="str">
            <v>24-06-1997</v>
          </cell>
          <cell r="AP23" t="str">
            <v>A.K.</v>
          </cell>
          <cell r="AQ23" t="str">
            <v>I</v>
          </cell>
          <cell r="AR23" t="str">
            <v>Laki-laki</v>
          </cell>
          <cell r="AS23" t="str">
            <v>-</v>
          </cell>
          <cell r="AT23" t="str">
            <v>Sekolah</v>
          </cell>
          <cell r="AU23" t="str">
            <v>Dapat</v>
          </cell>
          <cell r="AV23" t="str">
            <v>Alfiatuz Zahroh</v>
          </cell>
          <cell r="AW23" t="str">
            <v>Grobogan</v>
          </cell>
          <cell r="AX23">
            <v>37705</v>
          </cell>
          <cell r="AY23" t="str">
            <v>A.K</v>
          </cell>
          <cell r="AZ23" t="str">
            <v>I</v>
          </cell>
          <cell r="BA23" t="str">
            <v>Perempuan</v>
          </cell>
          <cell r="BB23" t="str">
            <v>-</v>
          </cell>
          <cell r="BC23" t="str">
            <v>Sekolah</v>
          </cell>
          <cell r="BD23" t="str">
            <v>Tidak</v>
          </cell>
          <cell r="BE23" t="str">
            <v>-</v>
          </cell>
          <cell r="BF23" t="str">
            <v>-</v>
          </cell>
          <cell r="BG23" t="str">
            <v>-</v>
          </cell>
          <cell r="BH23" t="str">
            <v>-</v>
          </cell>
          <cell r="BI23" t="str">
            <v>-</v>
          </cell>
          <cell r="BJ23" t="str">
            <v>-</v>
          </cell>
          <cell r="BK23" t="str">
            <v>-</v>
          </cell>
          <cell r="BL23" t="str">
            <v>-</v>
          </cell>
          <cell r="BM23" t="str">
            <v>-</v>
          </cell>
          <cell r="BN23" t="str">
            <v>-</v>
          </cell>
          <cell r="BO23" t="str">
            <v>-</v>
          </cell>
          <cell r="BP23" t="str">
            <v>-</v>
          </cell>
          <cell r="BQ23" t="str">
            <v>-</v>
          </cell>
          <cell r="BR23" t="str">
            <v>-</v>
          </cell>
          <cell r="BS23" t="str">
            <v>-</v>
          </cell>
          <cell r="BT23" t="str">
            <v>-</v>
          </cell>
          <cell r="BU23" t="str">
            <v>-</v>
          </cell>
          <cell r="BV23" t="str">
            <v>-</v>
          </cell>
          <cell r="BW23" t="str">
            <v>-</v>
          </cell>
          <cell r="BX23" t="str">
            <v>-</v>
          </cell>
          <cell r="BY23" t="str">
            <v>-</v>
          </cell>
          <cell r="BZ23" t="str">
            <v>-</v>
          </cell>
          <cell r="CA23" t="str">
            <v>-</v>
          </cell>
          <cell r="CB23" t="str">
            <v>-</v>
          </cell>
          <cell r="CC23" t="str">
            <v>-</v>
          </cell>
          <cell r="CD23" t="str">
            <v>-</v>
          </cell>
          <cell r="CE23" t="str">
            <v>-</v>
          </cell>
          <cell r="CF23" t="str">
            <v>-</v>
          </cell>
          <cell r="CG23" t="str">
            <v>-</v>
          </cell>
          <cell r="CH23" t="str">
            <v>-</v>
          </cell>
          <cell r="CI23" t="str">
            <v>-</v>
          </cell>
          <cell r="CJ23" t="str">
            <v>-</v>
          </cell>
          <cell r="CK23" t="str">
            <v>-</v>
          </cell>
          <cell r="CL23" t="str">
            <v>-</v>
          </cell>
          <cell r="CM23" t="str">
            <v>-</v>
          </cell>
          <cell r="CN23" t="str">
            <v>-</v>
          </cell>
          <cell r="CO23">
            <v>35827</v>
          </cell>
          <cell r="CQ23">
            <v>12</v>
          </cell>
          <cell r="CR23">
            <v>11</v>
          </cell>
          <cell r="CS23" t="str">
            <v>12 tahun, 11 bulan, 0 hari</v>
          </cell>
        </row>
        <row r="24">
          <cell r="A24">
            <v>22</v>
          </cell>
          <cell r="B24" t="str">
            <v>DRS. SRI HARDI MARTONO</v>
          </cell>
          <cell r="C24" t="str">
            <v>19630312 199802 1 002</v>
          </cell>
          <cell r="D24" t="str">
            <v>Pembina, IV/a</v>
          </cell>
          <cell r="E24" t="str">
            <v>01 APRIL 2009</v>
          </cell>
          <cell r="F24" t="str">
            <v>SALATIGA</v>
          </cell>
          <cell r="G24" t="str">
            <v>12 MARET 1963</v>
          </cell>
          <cell r="H24" t="str">
            <v>Laki-laki</v>
          </cell>
          <cell r="I24" t="str">
            <v>PROTESTAN</v>
          </cell>
          <cell r="J24" t="str">
            <v>Jl. Cempaka II/1 Purwodadi Grobogan</v>
          </cell>
          <cell r="K24" t="str">
            <v>01 PEBRUARI 1998</v>
          </cell>
          <cell r="L24" t="str">
            <v>PNSD</v>
          </cell>
          <cell r="M24" t="str">
            <v>PEGAWAI TETAP</v>
          </cell>
          <cell r="N24">
            <v>2380000</v>
          </cell>
          <cell r="O24">
            <v>2926600</v>
          </cell>
          <cell r="P24" t="str">
            <v>GURU PEMBINA</v>
          </cell>
          <cell r="Q24" t="str">
            <v>1</v>
          </cell>
          <cell r="R24" t="str">
            <v>IV/a</v>
          </cell>
          <cell r="S24" t="str">
            <v>12</v>
          </cell>
          <cell r="T24" t="str">
            <v>03</v>
          </cell>
          <cell r="U24" t="str">
            <v>12</v>
          </cell>
          <cell r="V24" t="str">
            <v>03</v>
          </cell>
          <cell r="W24" t="str">
            <v>SRI KUTANTI, S.E</v>
          </cell>
          <cell r="X24" t="str">
            <v>Grobogan</v>
          </cell>
          <cell r="Y24" t="str">
            <v>09-02-1969</v>
          </cell>
          <cell r="Z24" t="str">
            <v>19640209 199208 2 006</v>
          </cell>
          <cell r="AA24" t="str">
            <v>Staf TU RSUD</v>
          </cell>
          <cell r="AB24" t="str">
            <v>22-02-1992</v>
          </cell>
          <cell r="AC24">
            <v>1994000</v>
          </cell>
          <cell r="AD24" t="str">
            <v>Gabriel Pratama Putra</v>
          </cell>
          <cell r="AE24" t="str">
            <v>Grobogan</v>
          </cell>
          <cell r="AF24" t="str">
            <v>18-11-2001</v>
          </cell>
          <cell r="AG24" t="str">
            <v>A.K.</v>
          </cell>
          <cell r="AH24" t="str">
            <v>I</v>
          </cell>
          <cell r="AI24" t="str">
            <v>Laki-laki</v>
          </cell>
          <cell r="AJ24" t="str">
            <v>-</v>
          </cell>
          <cell r="AK24" t="str">
            <v>Sekolah</v>
          </cell>
          <cell r="AL24" t="str">
            <v>Dapat</v>
          </cell>
          <cell r="AM24" t="str">
            <v>-</v>
          </cell>
          <cell r="AN24" t="str">
            <v>-</v>
          </cell>
          <cell r="AO24" t="str">
            <v>-</v>
          </cell>
          <cell r="AP24" t="str">
            <v>-</v>
          </cell>
          <cell r="AQ24" t="str">
            <v>-</v>
          </cell>
          <cell r="AR24" t="str">
            <v>-</v>
          </cell>
          <cell r="AS24" t="str">
            <v>-</v>
          </cell>
          <cell r="AT24" t="str">
            <v>-</v>
          </cell>
          <cell r="AU24" t="str">
            <v>-</v>
          </cell>
          <cell r="AV24" t="str">
            <v>-</v>
          </cell>
          <cell r="AW24" t="str">
            <v>-</v>
          </cell>
          <cell r="AX24" t="str">
            <v>-</v>
          </cell>
          <cell r="AY24" t="str">
            <v>-</v>
          </cell>
          <cell r="AZ24" t="str">
            <v>-</v>
          </cell>
          <cell r="BA24" t="str">
            <v>-</v>
          </cell>
          <cell r="BB24" t="str">
            <v>-</v>
          </cell>
          <cell r="BC24" t="str">
            <v>-</v>
          </cell>
          <cell r="BD24" t="str">
            <v>-</v>
          </cell>
          <cell r="BE24" t="str">
            <v>-</v>
          </cell>
          <cell r="BF24" t="str">
            <v>-</v>
          </cell>
          <cell r="BG24" t="str">
            <v>-</v>
          </cell>
          <cell r="BH24" t="str">
            <v>-</v>
          </cell>
          <cell r="BI24" t="str">
            <v>-</v>
          </cell>
          <cell r="BJ24" t="str">
            <v>-</v>
          </cell>
          <cell r="BK24" t="str">
            <v>-</v>
          </cell>
          <cell r="BL24" t="str">
            <v>-</v>
          </cell>
          <cell r="BM24" t="str">
            <v>-</v>
          </cell>
          <cell r="BN24" t="str">
            <v>-</v>
          </cell>
          <cell r="BO24" t="str">
            <v>-</v>
          </cell>
          <cell r="BP24" t="str">
            <v>-</v>
          </cell>
          <cell r="BQ24" t="str">
            <v>-</v>
          </cell>
          <cell r="BR24" t="str">
            <v>-</v>
          </cell>
          <cell r="BS24" t="str">
            <v>-</v>
          </cell>
          <cell r="BT24" t="str">
            <v>-</v>
          </cell>
          <cell r="BU24" t="str">
            <v>-</v>
          </cell>
          <cell r="BV24" t="str">
            <v>-</v>
          </cell>
          <cell r="BW24" t="str">
            <v>-</v>
          </cell>
          <cell r="BX24" t="str">
            <v>-</v>
          </cell>
          <cell r="BY24" t="str">
            <v>-</v>
          </cell>
          <cell r="BZ24" t="str">
            <v>-</v>
          </cell>
          <cell r="CA24" t="str">
            <v>-</v>
          </cell>
          <cell r="CB24" t="str">
            <v>-</v>
          </cell>
          <cell r="CC24" t="str">
            <v>-</v>
          </cell>
          <cell r="CD24" t="str">
            <v>-</v>
          </cell>
          <cell r="CE24" t="str">
            <v>-</v>
          </cell>
          <cell r="CF24" t="str">
            <v>-</v>
          </cell>
          <cell r="CG24" t="str">
            <v>-</v>
          </cell>
          <cell r="CH24" t="str">
            <v>-</v>
          </cell>
          <cell r="CI24" t="str">
            <v>-</v>
          </cell>
          <cell r="CJ24" t="str">
            <v>-</v>
          </cell>
          <cell r="CK24" t="str">
            <v>-</v>
          </cell>
          <cell r="CL24" t="str">
            <v>-</v>
          </cell>
          <cell r="CM24" t="str">
            <v>-</v>
          </cell>
          <cell r="CN24" t="str">
            <v>-</v>
          </cell>
          <cell r="CO24">
            <v>35827</v>
          </cell>
          <cell r="CQ24">
            <v>12</v>
          </cell>
          <cell r="CR24">
            <v>11</v>
          </cell>
          <cell r="CS24" t="str">
            <v>12 tahun, 11 bulan, 0 hari</v>
          </cell>
        </row>
        <row r="25">
          <cell r="A25">
            <v>23</v>
          </cell>
          <cell r="B25" t="str">
            <v>SLAMET RIJANTO</v>
          </cell>
          <cell r="C25" t="str">
            <v>19650423 198803 1 009</v>
          </cell>
          <cell r="D25" t="str">
            <v>Penata, Tk.I, III/d</v>
          </cell>
          <cell r="E25" t="str">
            <v>01 OKTOBER 2010</v>
          </cell>
          <cell r="F25" t="str">
            <v>Purwodadi</v>
          </cell>
          <cell r="G25" t="str">
            <v>23 APRIL 1965</v>
          </cell>
          <cell r="H25" t="str">
            <v>Laki-laki</v>
          </cell>
          <cell r="I25" t="str">
            <v>ISLAM</v>
          </cell>
          <cell r="J25" t="str">
            <v>Ds. Cingkrong Rt 01 Rw 01 Purwodadi Grobogan</v>
          </cell>
          <cell r="K25" t="str">
            <v>01 MARET 1988</v>
          </cell>
          <cell r="L25" t="str">
            <v>PNSD</v>
          </cell>
          <cell r="M25" t="str">
            <v>PEGAWAI TETAP</v>
          </cell>
          <cell r="N25">
            <v>2516000</v>
          </cell>
          <cell r="O25">
            <v>3004700</v>
          </cell>
          <cell r="P25" t="str">
            <v>GURU DEWASA TK.I</v>
          </cell>
          <cell r="Q25" t="str">
            <v>2</v>
          </cell>
          <cell r="R25" t="str">
            <v>III/d</v>
          </cell>
          <cell r="S25" t="str">
            <v>22</v>
          </cell>
          <cell r="T25" t="str">
            <v>02</v>
          </cell>
          <cell r="U25" t="str">
            <v>25</v>
          </cell>
          <cell r="V25" t="str">
            <v>02</v>
          </cell>
          <cell r="W25" t="str">
            <v>Susilowati</v>
          </cell>
          <cell r="X25" t="str">
            <v>Grobogan</v>
          </cell>
          <cell r="Y25" t="str">
            <v>30-08-1968</v>
          </cell>
          <cell r="Z25" t="str">
            <v>-</v>
          </cell>
          <cell r="AA25" t="str">
            <v>-</v>
          </cell>
          <cell r="AB25" t="str">
            <v>28-07-1988</v>
          </cell>
          <cell r="AC25" t="str">
            <v>-</v>
          </cell>
          <cell r="AD25" t="str">
            <v>Ratih Nawangsari</v>
          </cell>
          <cell r="AE25" t="str">
            <v>Purwodadi</v>
          </cell>
          <cell r="AF25" t="str">
            <v>23-12-1989</v>
          </cell>
          <cell r="AG25" t="str">
            <v>A.K.</v>
          </cell>
          <cell r="AH25" t="str">
            <v>I</v>
          </cell>
          <cell r="AI25" t="str">
            <v>Perempuan</v>
          </cell>
          <cell r="AJ25" t="str">
            <v>-</v>
          </cell>
          <cell r="AK25" t="str">
            <v>Kuliah</v>
          </cell>
          <cell r="AL25" t="str">
            <v>Dapat</v>
          </cell>
          <cell r="AM25" t="str">
            <v>-</v>
          </cell>
          <cell r="AN25" t="str">
            <v>-</v>
          </cell>
          <cell r="AO25" t="str">
            <v>-</v>
          </cell>
          <cell r="AP25" t="str">
            <v>-</v>
          </cell>
          <cell r="AQ25" t="str">
            <v>-</v>
          </cell>
          <cell r="AR25" t="str">
            <v>-</v>
          </cell>
          <cell r="AS25" t="str">
            <v>-</v>
          </cell>
          <cell r="AT25" t="str">
            <v>-</v>
          </cell>
          <cell r="AU25" t="str">
            <v>-</v>
          </cell>
          <cell r="AV25" t="str">
            <v>-</v>
          </cell>
          <cell r="AW25" t="str">
            <v>-</v>
          </cell>
          <cell r="AX25" t="str">
            <v>-</v>
          </cell>
          <cell r="AY25" t="str">
            <v>-</v>
          </cell>
          <cell r="AZ25" t="str">
            <v>-</v>
          </cell>
          <cell r="BA25" t="str">
            <v>-</v>
          </cell>
          <cell r="BB25" t="str">
            <v>-</v>
          </cell>
          <cell r="BC25" t="str">
            <v>-</v>
          </cell>
          <cell r="BD25" t="str">
            <v>-</v>
          </cell>
          <cell r="BE25" t="str">
            <v>-</v>
          </cell>
          <cell r="BF25" t="str">
            <v>-</v>
          </cell>
          <cell r="BG25" t="str">
            <v>-</v>
          </cell>
          <cell r="BH25" t="str">
            <v>-</v>
          </cell>
          <cell r="BI25" t="str">
            <v>-</v>
          </cell>
          <cell r="BJ25" t="str">
            <v>-</v>
          </cell>
          <cell r="BK25" t="str">
            <v>-</v>
          </cell>
          <cell r="BL25" t="str">
            <v>-</v>
          </cell>
          <cell r="BM25" t="str">
            <v>-</v>
          </cell>
          <cell r="BN25" t="str">
            <v>-</v>
          </cell>
          <cell r="BO25" t="str">
            <v>-</v>
          </cell>
          <cell r="BP25" t="str">
            <v>-</v>
          </cell>
          <cell r="BQ25" t="str">
            <v>-</v>
          </cell>
          <cell r="BR25" t="str">
            <v>-</v>
          </cell>
          <cell r="BS25" t="str">
            <v>-</v>
          </cell>
          <cell r="BT25" t="str">
            <v>-</v>
          </cell>
          <cell r="BU25" t="str">
            <v>-</v>
          </cell>
          <cell r="BV25" t="str">
            <v>-</v>
          </cell>
          <cell r="BW25" t="str">
            <v>-</v>
          </cell>
          <cell r="BX25" t="str">
            <v>-</v>
          </cell>
          <cell r="BY25" t="str">
            <v>-</v>
          </cell>
          <cell r="BZ25" t="str">
            <v>-</v>
          </cell>
          <cell r="CA25" t="str">
            <v>-</v>
          </cell>
          <cell r="CB25" t="str">
            <v>-</v>
          </cell>
          <cell r="CC25" t="str">
            <v>-</v>
          </cell>
          <cell r="CD25" t="str">
            <v>-</v>
          </cell>
          <cell r="CE25" t="str">
            <v>-</v>
          </cell>
          <cell r="CF25" t="str">
            <v>-</v>
          </cell>
          <cell r="CG25" t="str">
            <v>-</v>
          </cell>
          <cell r="CH25" t="str">
            <v>-</v>
          </cell>
          <cell r="CI25" t="str">
            <v>-</v>
          </cell>
          <cell r="CJ25" t="str">
            <v>-</v>
          </cell>
          <cell r="CK25" t="str">
            <v>-</v>
          </cell>
          <cell r="CL25" t="str">
            <v>-</v>
          </cell>
          <cell r="CM25" t="str">
            <v>-</v>
          </cell>
          <cell r="CN25" t="str">
            <v>-</v>
          </cell>
          <cell r="CO25">
            <v>32174</v>
          </cell>
          <cell r="CQ25">
            <v>22</v>
          </cell>
          <cell r="CR25">
            <v>11</v>
          </cell>
          <cell r="CS25" t="str">
            <v>22 tahun, 11 bulan, 0 hari</v>
          </cell>
        </row>
        <row r="26">
          <cell r="A26">
            <v>24</v>
          </cell>
          <cell r="B26" t="str">
            <v>SUWADI, S.PD.</v>
          </cell>
          <cell r="C26" t="str">
            <v>19731115 199903 1 005</v>
          </cell>
          <cell r="D26" t="str">
            <v>Penata, Tk.I, III/d</v>
          </cell>
          <cell r="E26" t="str">
            <v>01 OKTOBER 2008</v>
          </cell>
          <cell r="F26" t="str">
            <v>GROBOGAN</v>
          </cell>
          <cell r="G26" t="str">
            <v>15 NOPEMBER 1973</v>
          </cell>
          <cell r="H26" t="str">
            <v>Laki-laki</v>
          </cell>
          <cell r="I26" t="str">
            <v>ISLAM</v>
          </cell>
          <cell r="J26" t="str">
            <v>Kalongan Rt 07 Rw 01 Kalongan Purwodadi Grobogan</v>
          </cell>
          <cell r="K26" t="str">
            <v>01 MARET 1999</v>
          </cell>
          <cell r="L26" t="str">
            <v>PNSD</v>
          </cell>
          <cell r="M26" t="str">
            <v>PEGAWAI TETAP</v>
          </cell>
          <cell r="N26">
            <v>2228700</v>
          </cell>
          <cell r="O26">
            <v>2375400</v>
          </cell>
          <cell r="P26" t="str">
            <v>GURU DEWASA TK.I</v>
          </cell>
          <cell r="Q26" t="str">
            <v>0</v>
          </cell>
          <cell r="R26" t="str">
            <v>III/d</v>
          </cell>
          <cell r="S26" t="str">
            <v>11</v>
          </cell>
          <cell r="T26" t="str">
            <v>02</v>
          </cell>
          <cell r="U26" t="str">
            <v>11</v>
          </cell>
          <cell r="V26" t="str">
            <v>02</v>
          </cell>
          <cell r="W26" t="str">
            <v>-</v>
          </cell>
          <cell r="X26" t="str">
            <v>-</v>
          </cell>
          <cell r="Y26" t="str">
            <v>-</v>
          </cell>
          <cell r="Z26" t="str">
            <v>-</v>
          </cell>
          <cell r="AA26" t="str">
            <v>-</v>
          </cell>
          <cell r="AB26" t="str">
            <v>-</v>
          </cell>
          <cell r="AC26" t="str">
            <v>-</v>
          </cell>
          <cell r="AD26" t="str">
            <v>-</v>
          </cell>
          <cell r="AE26" t="str">
            <v>-</v>
          </cell>
          <cell r="AF26" t="str">
            <v>-</v>
          </cell>
          <cell r="AG26" t="str">
            <v>-</v>
          </cell>
          <cell r="AH26" t="str">
            <v>-</v>
          </cell>
          <cell r="AI26" t="str">
            <v>-</v>
          </cell>
          <cell r="AJ26" t="str">
            <v>-</v>
          </cell>
          <cell r="AK26" t="str">
            <v>-</v>
          </cell>
          <cell r="AL26" t="str">
            <v>-</v>
          </cell>
          <cell r="AM26" t="str">
            <v>-</v>
          </cell>
          <cell r="AN26" t="str">
            <v>-</v>
          </cell>
          <cell r="AO26" t="str">
            <v>-</v>
          </cell>
          <cell r="AP26" t="str">
            <v>-</v>
          </cell>
          <cell r="AQ26" t="str">
            <v>-</v>
          </cell>
          <cell r="AR26" t="str">
            <v>-</v>
          </cell>
          <cell r="AS26" t="str">
            <v>-</v>
          </cell>
          <cell r="AT26" t="str">
            <v>-</v>
          </cell>
          <cell r="AU26" t="str">
            <v>-</v>
          </cell>
          <cell r="AV26" t="str">
            <v>-</v>
          </cell>
          <cell r="AW26" t="str">
            <v>-</v>
          </cell>
          <cell r="AX26" t="str">
            <v>-</v>
          </cell>
          <cell r="AY26" t="str">
            <v>-</v>
          </cell>
          <cell r="AZ26" t="str">
            <v>-</v>
          </cell>
          <cell r="BA26" t="str">
            <v>-</v>
          </cell>
          <cell r="BB26" t="str">
            <v>-</v>
          </cell>
          <cell r="BC26" t="str">
            <v>-</v>
          </cell>
          <cell r="BD26" t="str">
            <v>-</v>
          </cell>
          <cell r="BE26" t="str">
            <v>-</v>
          </cell>
          <cell r="BF26" t="str">
            <v>-</v>
          </cell>
          <cell r="BG26" t="str">
            <v>-</v>
          </cell>
          <cell r="BH26" t="str">
            <v>-</v>
          </cell>
          <cell r="BI26" t="str">
            <v>-</v>
          </cell>
          <cell r="BJ26" t="str">
            <v>-</v>
          </cell>
          <cell r="BK26" t="str">
            <v>-</v>
          </cell>
          <cell r="BL26" t="str">
            <v>-</v>
          </cell>
          <cell r="BM26" t="str">
            <v>-</v>
          </cell>
          <cell r="BN26" t="str">
            <v>-</v>
          </cell>
          <cell r="BO26" t="str">
            <v>-</v>
          </cell>
          <cell r="BP26" t="str">
            <v>-</v>
          </cell>
          <cell r="BQ26" t="str">
            <v>-</v>
          </cell>
          <cell r="BR26" t="str">
            <v>-</v>
          </cell>
          <cell r="BS26" t="str">
            <v>-</v>
          </cell>
          <cell r="BT26" t="str">
            <v>-</v>
          </cell>
          <cell r="BU26" t="str">
            <v>-</v>
          </cell>
          <cell r="BV26" t="str">
            <v>-</v>
          </cell>
          <cell r="BW26" t="str">
            <v>-</v>
          </cell>
          <cell r="BX26" t="str">
            <v>-</v>
          </cell>
          <cell r="BY26" t="str">
            <v>-</v>
          </cell>
          <cell r="BZ26" t="str">
            <v>-</v>
          </cell>
          <cell r="CA26" t="str">
            <v>-</v>
          </cell>
          <cell r="CB26" t="str">
            <v>-</v>
          </cell>
          <cell r="CC26" t="str">
            <v>-</v>
          </cell>
          <cell r="CD26" t="str">
            <v>-</v>
          </cell>
          <cell r="CE26" t="str">
            <v>-</v>
          </cell>
          <cell r="CF26" t="str">
            <v>-</v>
          </cell>
          <cell r="CG26" t="str">
            <v>-</v>
          </cell>
          <cell r="CH26" t="str">
            <v>-</v>
          </cell>
          <cell r="CI26" t="str">
            <v>-</v>
          </cell>
          <cell r="CJ26" t="str">
            <v>-</v>
          </cell>
          <cell r="CK26" t="str">
            <v>-</v>
          </cell>
          <cell r="CL26" t="str">
            <v>-</v>
          </cell>
          <cell r="CM26" t="str">
            <v>-</v>
          </cell>
          <cell r="CN26" t="str">
            <v>-</v>
          </cell>
          <cell r="CO26">
            <v>36220</v>
          </cell>
          <cell r="CQ26">
            <v>11</v>
          </cell>
          <cell r="CR26">
            <v>10</v>
          </cell>
          <cell r="CS26" t="str">
            <v>11 tahun, 10 bulan, 0 hari</v>
          </cell>
        </row>
        <row r="27">
          <cell r="A27">
            <v>25</v>
          </cell>
          <cell r="B27" t="str">
            <v>SRI RISWATI, S.PD.</v>
          </cell>
          <cell r="C27" t="str">
            <v>19700824 199903 2 010</v>
          </cell>
          <cell r="D27" t="str">
            <v>Penata, Tk.I, III/d</v>
          </cell>
          <cell r="E27" t="str">
            <v>01 OKTOBER 2008</v>
          </cell>
          <cell r="F27" t="str">
            <v>GROBOGAN</v>
          </cell>
          <cell r="G27" t="str">
            <v>24 AGUSTUS 1970</v>
          </cell>
          <cell r="H27" t="str">
            <v>Perempuan</v>
          </cell>
          <cell r="I27" t="str">
            <v>ISLAM</v>
          </cell>
          <cell r="J27" t="str">
            <v>Ds. Sugihan Rt 07 Rw 06 Toroh Grobogan</v>
          </cell>
          <cell r="K27" t="str">
            <v>01 MARET 1999</v>
          </cell>
          <cell r="L27" t="str">
            <v>PNSD</v>
          </cell>
          <cell r="M27" t="str">
            <v>PEGAWAI TETAP</v>
          </cell>
          <cell r="N27">
            <v>2228700</v>
          </cell>
          <cell r="O27">
            <v>2804700</v>
          </cell>
          <cell r="P27" t="str">
            <v>GURU DEWASA TK.I</v>
          </cell>
          <cell r="Q27" t="str">
            <v>3</v>
          </cell>
          <cell r="R27" t="str">
            <v>III/d</v>
          </cell>
          <cell r="S27" t="str">
            <v>11</v>
          </cell>
          <cell r="T27" t="str">
            <v>02</v>
          </cell>
          <cell r="U27" t="str">
            <v>11</v>
          </cell>
          <cell r="V27" t="str">
            <v>02</v>
          </cell>
          <cell r="W27" t="str">
            <v>Purnomo</v>
          </cell>
          <cell r="X27" t="str">
            <v>Grobogan</v>
          </cell>
          <cell r="Y27" t="str">
            <v>23-06-1969</v>
          </cell>
          <cell r="Z27" t="str">
            <v>19690623 200501 1 001</v>
          </cell>
          <cell r="AA27" t="str">
            <v>PNS</v>
          </cell>
          <cell r="AB27" t="str">
            <v>26-09-1997</v>
          </cell>
          <cell r="AC27">
            <v>1992000</v>
          </cell>
          <cell r="AD27" t="str">
            <v>Reza Yoga Purnama</v>
          </cell>
          <cell r="AE27" t="str">
            <v>Grobogan</v>
          </cell>
          <cell r="AF27" t="str">
            <v>31-07-1998</v>
          </cell>
          <cell r="AG27" t="str">
            <v>A.K.</v>
          </cell>
          <cell r="AH27" t="str">
            <v>I</v>
          </cell>
          <cell r="AI27" t="str">
            <v>Laki-laki</v>
          </cell>
          <cell r="AJ27" t="str">
            <v>-</v>
          </cell>
          <cell r="AK27" t="str">
            <v>Sekolah</v>
          </cell>
          <cell r="AL27" t="str">
            <v>Dapat</v>
          </cell>
          <cell r="AM27" t="str">
            <v>Ilham Thariq Ramadhan</v>
          </cell>
          <cell r="AN27" t="str">
            <v>Grobogan</v>
          </cell>
          <cell r="AO27" t="str">
            <v>23-11-2003</v>
          </cell>
          <cell r="AP27" t="str">
            <v>A.K.</v>
          </cell>
          <cell r="AQ27" t="str">
            <v>I</v>
          </cell>
          <cell r="AR27" t="str">
            <v>Laki-laki</v>
          </cell>
          <cell r="AS27" t="str">
            <v>-</v>
          </cell>
          <cell r="AT27" t="str">
            <v>Sekolah</v>
          </cell>
          <cell r="AU27" t="str">
            <v>Dapat</v>
          </cell>
          <cell r="AV27" t="str">
            <v>-</v>
          </cell>
          <cell r="AW27" t="str">
            <v>-</v>
          </cell>
          <cell r="AX27" t="str">
            <v>-</v>
          </cell>
          <cell r="AY27" t="str">
            <v>-</v>
          </cell>
          <cell r="AZ27" t="str">
            <v>-</v>
          </cell>
          <cell r="BA27" t="str">
            <v>-</v>
          </cell>
          <cell r="BB27" t="str">
            <v>-</v>
          </cell>
          <cell r="BC27" t="str">
            <v>-</v>
          </cell>
          <cell r="BD27" t="str">
            <v>-</v>
          </cell>
          <cell r="BE27" t="str">
            <v>-</v>
          </cell>
          <cell r="BF27" t="str">
            <v>-</v>
          </cell>
          <cell r="BG27" t="str">
            <v>-</v>
          </cell>
          <cell r="BH27" t="str">
            <v>-</v>
          </cell>
          <cell r="BI27" t="str">
            <v>-</v>
          </cell>
          <cell r="BJ27" t="str">
            <v>-</v>
          </cell>
          <cell r="BK27" t="str">
            <v>-</v>
          </cell>
          <cell r="BL27" t="str">
            <v>-</v>
          </cell>
          <cell r="BM27" t="str">
            <v>-</v>
          </cell>
          <cell r="BN27" t="str">
            <v>-</v>
          </cell>
          <cell r="BO27" t="str">
            <v>-</v>
          </cell>
          <cell r="BP27" t="str">
            <v>-</v>
          </cell>
          <cell r="BQ27" t="str">
            <v>-</v>
          </cell>
          <cell r="BR27" t="str">
            <v>-</v>
          </cell>
          <cell r="BS27" t="str">
            <v>-</v>
          </cell>
          <cell r="BT27" t="str">
            <v>-</v>
          </cell>
          <cell r="BU27" t="str">
            <v>-</v>
          </cell>
          <cell r="BV27" t="str">
            <v>-</v>
          </cell>
          <cell r="BW27" t="str">
            <v>-</v>
          </cell>
          <cell r="BX27" t="str">
            <v>-</v>
          </cell>
          <cell r="BY27" t="str">
            <v>-</v>
          </cell>
          <cell r="BZ27" t="str">
            <v>-</v>
          </cell>
          <cell r="CA27" t="str">
            <v>-</v>
          </cell>
          <cell r="CB27" t="str">
            <v>-</v>
          </cell>
          <cell r="CC27" t="str">
            <v>-</v>
          </cell>
          <cell r="CD27" t="str">
            <v>-</v>
          </cell>
          <cell r="CE27" t="str">
            <v>-</v>
          </cell>
          <cell r="CF27" t="str">
            <v>-</v>
          </cell>
          <cell r="CG27" t="str">
            <v>-</v>
          </cell>
          <cell r="CH27" t="str">
            <v>-</v>
          </cell>
          <cell r="CI27" t="str">
            <v>-</v>
          </cell>
          <cell r="CJ27" t="str">
            <v>-</v>
          </cell>
          <cell r="CK27" t="str">
            <v>-</v>
          </cell>
          <cell r="CL27" t="str">
            <v>-</v>
          </cell>
          <cell r="CM27" t="str">
            <v>-</v>
          </cell>
          <cell r="CN27" t="str">
            <v>-</v>
          </cell>
          <cell r="CO27">
            <v>36220</v>
          </cell>
          <cell r="CQ27">
            <v>11</v>
          </cell>
          <cell r="CR27">
            <v>10</v>
          </cell>
          <cell r="CS27" t="str">
            <v>11 tahun, 10 bulan, 0 hari</v>
          </cell>
        </row>
        <row r="28">
          <cell r="A28">
            <v>26</v>
          </cell>
          <cell r="B28" t="str">
            <v>LANTOYO</v>
          </cell>
          <cell r="C28" t="str">
            <v>19640122 198501 1 001</v>
          </cell>
          <cell r="D28" t="str">
            <v>Penata, III/c</v>
          </cell>
          <cell r="E28" t="str">
            <v>01 OKTOBER 2006</v>
          </cell>
          <cell r="F28" t="str">
            <v>GROBOGAN</v>
          </cell>
          <cell r="G28" t="str">
            <v>22 JANUARI 1964</v>
          </cell>
          <cell r="H28" t="str">
            <v>Laki-laki</v>
          </cell>
          <cell r="I28" t="str">
            <v>ISLAM</v>
          </cell>
          <cell r="J28" t="str">
            <v>Dsn. Nunggalan Rt 10 Rw 06 Ds. Ngembak Kec. Purwodadi Grobogan</v>
          </cell>
          <cell r="K28" t="str">
            <v>01 JANUARI 1985</v>
          </cell>
          <cell r="L28" t="str">
            <v>PNSD</v>
          </cell>
          <cell r="M28" t="str">
            <v>PEGAWAI TETAP</v>
          </cell>
          <cell r="N28">
            <v>2413900</v>
          </cell>
          <cell r="O28">
            <v>2994700</v>
          </cell>
          <cell r="P28" t="str">
            <v>GURU DEWASA</v>
          </cell>
          <cell r="Q28" t="str">
            <v>3</v>
          </cell>
          <cell r="R28" t="str">
            <v>III/c</v>
          </cell>
          <cell r="S28" t="str">
            <v>25</v>
          </cell>
          <cell r="T28" t="str">
            <v>04</v>
          </cell>
          <cell r="U28" t="str">
            <v>25</v>
          </cell>
          <cell r="V28" t="str">
            <v>04</v>
          </cell>
          <cell r="W28" t="str">
            <v>Endang Kusmiyati</v>
          </cell>
          <cell r="X28" t="str">
            <v>Grobogan</v>
          </cell>
          <cell r="Y28" t="str">
            <v>29-07-1973</v>
          </cell>
          <cell r="Z28" t="str">
            <v>-</v>
          </cell>
          <cell r="AA28" t="str">
            <v>-</v>
          </cell>
          <cell r="AB28" t="str">
            <v>01-04-1993</v>
          </cell>
          <cell r="AC28" t="str">
            <v>-</v>
          </cell>
          <cell r="AD28" t="str">
            <v>Putri Kumalasari</v>
          </cell>
          <cell r="AE28" t="str">
            <v>Grobogan</v>
          </cell>
          <cell r="AF28" t="str">
            <v>15-01-1994</v>
          </cell>
          <cell r="AG28" t="str">
            <v>A.K.</v>
          </cell>
          <cell r="AH28" t="str">
            <v>I</v>
          </cell>
          <cell r="AI28" t="str">
            <v>Perempuan</v>
          </cell>
          <cell r="AJ28" t="str">
            <v>-</v>
          </cell>
          <cell r="AK28" t="str">
            <v>Sekolah</v>
          </cell>
          <cell r="AL28" t="str">
            <v>Dapat</v>
          </cell>
          <cell r="AM28" t="str">
            <v>Yuwono Aji Bagaskoro</v>
          </cell>
          <cell r="AN28" t="str">
            <v>Grobogan</v>
          </cell>
          <cell r="AO28" t="str">
            <v>26-11-1997</v>
          </cell>
          <cell r="AP28" t="str">
            <v>A.K.</v>
          </cell>
          <cell r="AQ28" t="str">
            <v>I</v>
          </cell>
          <cell r="AR28" t="str">
            <v>Laki-laki</v>
          </cell>
          <cell r="AS28" t="str">
            <v>-</v>
          </cell>
          <cell r="AT28" t="str">
            <v>Sekolah</v>
          </cell>
          <cell r="AU28" t="str">
            <v>Dapat</v>
          </cell>
          <cell r="AV28" t="str">
            <v>-</v>
          </cell>
          <cell r="AW28" t="str">
            <v>-</v>
          </cell>
          <cell r="AX28" t="str">
            <v>-</v>
          </cell>
          <cell r="AY28" t="str">
            <v>-</v>
          </cell>
          <cell r="AZ28" t="str">
            <v>-</v>
          </cell>
          <cell r="BA28" t="str">
            <v>-</v>
          </cell>
          <cell r="BB28" t="str">
            <v>-</v>
          </cell>
          <cell r="BC28" t="str">
            <v>-</v>
          </cell>
          <cell r="BD28" t="str">
            <v>-</v>
          </cell>
          <cell r="BE28" t="str">
            <v>-</v>
          </cell>
          <cell r="BF28" t="str">
            <v>-</v>
          </cell>
          <cell r="BG28" t="str">
            <v>-</v>
          </cell>
          <cell r="BH28" t="str">
            <v>-</v>
          </cell>
          <cell r="BI28" t="str">
            <v>-</v>
          </cell>
          <cell r="BJ28" t="str">
            <v>-</v>
          </cell>
          <cell r="BK28" t="str">
            <v>-</v>
          </cell>
          <cell r="BL28" t="str">
            <v>-</v>
          </cell>
          <cell r="BM28" t="str">
            <v>-</v>
          </cell>
          <cell r="BN28" t="str">
            <v>-</v>
          </cell>
          <cell r="BO28" t="str">
            <v>-</v>
          </cell>
          <cell r="BP28" t="str">
            <v>-</v>
          </cell>
          <cell r="BQ28" t="str">
            <v>-</v>
          </cell>
          <cell r="BR28" t="str">
            <v>-</v>
          </cell>
          <cell r="BS28" t="str">
            <v>-</v>
          </cell>
          <cell r="BT28" t="str">
            <v>-</v>
          </cell>
          <cell r="BU28" t="str">
            <v>-</v>
          </cell>
          <cell r="BV28" t="str">
            <v>-</v>
          </cell>
          <cell r="BW28" t="str">
            <v>-</v>
          </cell>
          <cell r="BX28" t="str">
            <v>-</v>
          </cell>
          <cell r="BY28" t="str">
            <v>-</v>
          </cell>
          <cell r="BZ28" t="str">
            <v>-</v>
          </cell>
          <cell r="CA28" t="str">
            <v>-</v>
          </cell>
          <cell r="CB28" t="str">
            <v>-</v>
          </cell>
          <cell r="CC28" t="str">
            <v>-</v>
          </cell>
          <cell r="CD28" t="str">
            <v>-</v>
          </cell>
          <cell r="CE28" t="str">
            <v>-</v>
          </cell>
          <cell r="CF28" t="str">
            <v>-</v>
          </cell>
          <cell r="CG28" t="str">
            <v>-</v>
          </cell>
          <cell r="CH28" t="str">
            <v>-</v>
          </cell>
          <cell r="CI28" t="str">
            <v>-</v>
          </cell>
          <cell r="CJ28" t="str">
            <v>-</v>
          </cell>
          <cell r="CK28" t="str">
            <v>-</v>
          </cell>
          <cell r="CL28" t="str">
            <v>-</v>
          </cell>
          <cell r="CM28" t="str">
            <v>-</v>
          </cell>
          <cell r="CN28" t="str">
            <v>-</v>
          </cell>
          <cell r="CO28">
            <v>31048</v>
          </cell>
          <cell r="CQ28">
            <v>26</v>
          </cell>
          <cell r="CR28">
            <v>0</v>
          </cell>
          <cell r="CS28" t="str">
            <v>26 tahun, 0 bulan, 0 hari</v>
          </cell>
        </row>
        <row r="29">
          <cell r="A29">
            <v>27</v>
          </cell>
          <cell r="B29" t="str">
            <v>ERDAWATI</v>
          </cell>
          <cell r="C29" t="str">
            <v>19620912 198702 2 001</v>
          </cell>
          <cell r="D29" t="str">
            <v>Penata, III/c</v>
          </cell>
          <cell r="E29" t="str">
            <v>01 OKTOBER 2009</v>
          </cell>
          <cell r="F29" t="str">
            <v>PAINAN</v>
          </cell>
          <cell r="G29" t="str">
            <v>12 SEPTEMBER 1962</v>
          </cell>
          <cell r="H29" t="str">
            <v>Perempuan</v>
          </cell>
          <cell r="I29" t="str">
            <v>ISLAM</v>
          </cell>
          <cell r="J29" t="str">
            <v>Pucang Selatan Rt 05 Rw 04 Ds. Tambirejo Toroh Grobogan</v>
          </cell>
          <cell r="K29" t="str">
            <v>01 PEBRUARI 1987</v>
          </cell>
          <cell r="L29" t="str">
            <v>PNSD</v>
          </cell>
          <cell r="M29" t="str">
            <v>PEGAWAI TETAP</v>
          </cell>
          <cell r="N29">
            <v>2299600</v>
          </cell>
          <cell r="O29">
            <v>2968300</v>
          </cell>
          <cell r="P29" t="str">
            <v>GURU DEWASA</v>
          </cell>
          <cell r="Q29" t="str">
            <v>4</v>
          </cell>
          <cell r="R29" t="str">
            <v>III/c</v>
          </cell>
          <cell r="S29" t="str">
            <v>23</v>
          </cell>
          <cell r="T29" t="str">
            <v>03</v>
          </cell>
          <cell r="U29" t="str">
            <v>23</v>
          </cell>
          <cell r="V29" t="str">
            <v>03</v>
          </cell>
          <cell r="W29" t="str">
            <v>Efendi</v>
          </cell>
          <cell r="X29" t="str">
            <v>Lubuk Basung</v>
          </cell>
          <cell r="Y29" t="str">
            <v>02-08-1966</v>
          </cell>
          <cell r="Z29" t="str">
            <v>3999</v>
          </cell>
          <cell r="AA29" t="str">
            <v>PTKAI</v>
          </cell>
          <cell r="AB29" t="str">
            <v>09-04-1988</v>
          </cell>
          <cell r="AC29">
            <v>2000000</v>
          </cell>
          <cell r="AD29" t="str">
            <v>E.E. Rivaldo</v>
          </cell>
          <cell r="AE29" t="str">
            <v>Painan</v>
          </cell>
          <cell r="AF29">
            <v>33954</v>
          </cell>
          <cell r="AG29" t="str">
            <v>A.K</v>
          </cell>
          <cell r="AH29" t="str">
            <v>I</v>
          </cell>
          <cell r="AI29" t="str">
            <v>Laki-laki</v>
          </cell>
          <cell r="AJ29" t="str">
            <v>-</v>
          </cell>
          <cell r="AK29" t="str">
            <v>Sekolah</v>
          </cell>
          <cell r="AL29" t="str">
            <v>Dapat</v>
          </cell>
          <cell r="AM29" t="str">
            <v>Yuli Anita Efendi</v>
          </cell>
          <cell r="AN29" t="str">
            <v>Padang Panjang</v>
          </cell>
          <cell r="AO29" t="str">
            <v>08-07-1994</v>
          </cell>
          <cell r="AP29" t="str">
            <v>A.K.</v>
          </cell>
          <cell r="AQ29" t="str">
            <v>I</v>
          </cell>
          <cell r="AR29" t="str">
            <v>Perempuan</v>
          </cell>
          <cell r="AS29" t="str">
            <v>-</v>
          </cell>
          <cell r="AT29" t="str">
            <v>Sekolah</v>
          </cell>
          <cell r="AU29" t="str">
            <v>Dapat</v>
          </cell>
          <cell r="AV29" t="str">
            <v>Luthfi Lathafa Wasyarni</v>
          </cell>
          <cell r="AW29" t="str">
            <v>Padang Panjang</v>
          </cell>
          <cell r="AX29" t="str">
            <v>-</v>
          </cell>
          <cell r="AY29" t="str">
            <v>A.K</v>
          </cell>
          <cell r="AZ29" t="str">
            <v>I</v>
          </cell>
          <cell r="BA29" t="str">
            <v>Perempuan</v>
          </cell>
          <cell r="BB29" t="str">
            <v>-</v>
          </cell>
          <cell r="BC29" t="str">
            <v>Sekolah</v>
          </cell>
          <cell r="BD29" t="str">
            <v>Tidak</v>
          </cell>
          <cell r="BE29" t="str">
            <v>-</v>
          </cell>
          <cell r="BF29" t="str">
            <v>-</v>
          </cell>
          <cell r="BG29" t="str">
            <v>-</v>
          </cell>
          <cell r="BH29" t="str">
            <v>-</v>
          </cell>
          <cell r="BI29" t="str">
            <v>-</v>
          </cell>
          <cell r="BJ29" t="str">
            <v>-</v>
          </cell>
          <cell r="BK29" t="str">
            <v>-</v>
          </cell>
          <cell r="BL29" t="str">
            <v>-</v>
          </cell>
          <cell r="BM29" t="str">
            <v>-</v>
          </cell>
          <cell r="BN29" t="str">
            <v>-</v>
          </cell>
          <cell r="BO29" t="str">
            <v>-</v>
          </cell>
          <cell r="BP29" t="str">
            <v>-</v>
          </cell>
          <cell r="BQ29" t="str">
            <v>-</v>
          </cell>
          <cell r="BR29" t="str">
            <v>-</v>
          </cell>
          <cell r="BS29" t="str">
            <v>-</v>
          </cell>
          <cell r="BT29" t="str">
            <v>-</v>
          </cell>
          <cell r="BU29" t="str">
            <v>-</v>
          </cell>
          <cell r="BV29" t="str">
            <v>-</v>
          </cell>
          <cell r="BW29" t="str">
            <v>-</v>
          </cell>
          <cell r="BX29" t="str">
            <v>-</v>
          </cell>
          <cell r="BY29" t="str">
            <v>-</v>
          </cell>
          <cell r="BZ29" t="str">
            <v>-</v>
          </cell>
          <cell r="CA29" t="str">
            <v>-</v>
          </cell>
          <cell r="CB29" t="str">
            <v>-</v>
          </cell>
          <cell r="CC29" t="str">
            <v>-</v>
          </cell>
          <cell r="CD29" t="str">
            <v>-</v>
          </cell>
          <cell r="CE29" t="str">
            <v>-</v>
          </cell>
          <cell r="CF29" t="str">
            <v>-</v>
          </cell>
          <cell r="CG29" t="str">
            <v>-</v>
          </cell>
          <cell r="CH29" t="str">
            <v>-</v>
          </cell>
          <cell r="CI29" t="str">
            <v>-</v>
          </cell>
          <cell r="CJ29" t="str">
            <v>-</v>
          </cell>
          <cell r="CK29" t="str">
            <v>-</v>
          </cell>
          <cell r="CL29" t="str">
            <v>-</v>
          </cell>
          <cell r="CM29" t="str">
            <v>-</v>
          </cell>
          <cell r="CN29" t="str">
            <v>-</v>
          </cell>
          <cell r="CO29">
            <v>31809</v>
          </cell>
          <cell r="CQ29">
            <v>23</v>
          </cell>
          <cell r="CR29">
            <v>11</v>
          </cell>
          <cell r="CS29" t="str">
            <v>23 tahun, 11 bulan, 0 hari</v>
          </cell>
        </row>
        <row r="30">
          <cell r="A30">
            <v>28</v>
          </cell>
          <cell r="B30" t="str">
            <v>DRA. SRI LAILI BADI'AH</v>
          </cell>
          <cell r="C30" t="str">
            <v>19680330 200003 2 003</v>
          </cell>
          <cell r="D30" t="str">
            <v>Penata, III/c</v>
          </cell>
          <cell r="E30" t="str">
            <v>01 OKTOBER 2010</v>
          </cell>
          <cell r="F30" t="str">
            <v>GROBOGAN</v>
          </cell>
          <cell r="G30" t="str">
            <v>30 MARET 1968</v>
          </cell>
          <cell r="H30" t="str">
            <v>Perempuan</v>
          </cell>
          <cell r="I30" t="str">
            <v>ISLAM</v>
          </cell>
          <cell r="J30" t="str">
            <v>Petra Griya Rt 02 Rw 23 Purwodadi Grobogan</v>
          </cell>
          <cell r="K30" t="str">
            <v>01 MARET 2000</v>
          </cell>
          <cell r="L30" t="str">
            <v>PNSD</v>
          </cell>
          <cell r="M30" t="str">
            <v>PEGAWAI TETAP</v>
          </cell>
          <cell r="N30">
            <v>2138200</v>
          </cell>
          <cell r="O30">
            <v>2293900</v>
          </cell>
          <cell r="P30" t="str">
            <v>GURU DEWASA</v>
          </cell>
          <cell r="Q30" t="str">
            <v>0</v>
          </cell>
          <cell r="R30" t="str">
            <v>III/c</v>
          </cell>
          <cell r="S30" t="str">
            <v>10</v>
          </cell>
          <cell r="T30" t="str">
            <v>02</v>
          </cell>
          <cell r="U30" t="str">
            <v>10</v>
          </cell>
          <cell r="V30" t="str">
            <v>02</v>
          </cell>
          <cell r="W30" t="str">
            <v>-</v>
          </cell>
          <cell r="X30" t="str">
            <v>-</v>
          </cell>
          <cell r="Y30" t="str">
            <v>-</v>
          </cell>
          <cell r="Z30" t="str">
            <v>-</v>
          </cell>
          <cell r="AA30" t="str">
            <v>-</v>
          </cell>
          <cell r="AB30" t="str">
            <v>-</v>
          </cell>
          <cell r="AC30" t="str">
            <v>-</v>
          </cell>
          <cell r="AD30" t="str">
            <v>-</v>
          </cell>
          <cell r="AE30" t="str">
            <v>-</v>
          </cell>
          <cell r="AF30" t="str">
            <v>-</v>
          </cell>
          <cell r="AG30" t="str">
            <v>-</v>
          </cell>
          <cell r="AH30" t="str">
            <v>-</v>
          </cell>
          <cell r="AI30" t="str">
            <v>-</v>
          </cell>
          <cell r="AJ30" t="str">
            <v>-</v>
          </cell>
          <cell r="AK30" t="str">
            <v>-</v>
          </cell>
          <cell r="AL30" t="str">
            <v>-</v>
          </cell>
          <cell r="AM30" t="str">
            <v>-</v>
          </cell>
          <cell r="AN30" t="str">
            <v>-</v>
          </cell>
          <cell r="AO30" t="str">
            <v>-</v>
          </cell>
          <cell r="AP30" t="str">
            <v>-</v>
          </cell>
          <cell r="AQ30" t="str">
            <v>-</v>
          </cell>
          <cell r="AR30" t="str">
            <v>-</v>
          </cell>
          <cell r="AS30" t="str">
            <v>-</v>
          </cell>
          <cell r="AT30" t="str">
            <v>-</v>
          </cell>
          <cell r="AU30" t="str">
            <v>-</v>
          </cell>
          <cell r="AV30" t="str">
            <v>-</v>
          </cell>
          <cell r="AW30" t="str">
            <v>-</v>
          </cell>
          <cell r="AX30" t="str">
            <v>-</v>
          </cell>
          <cell r="AY30" t="str">
            <v>-</v>
          </cell>
          <cell r="AZ30" t="str">
            <v>-</v>
          </cell>
          <cell r="BA30" t="str">
            <v>-</v>
          </cell>
          <cell r="BB30" t="str">
            <v>-</v>
          </cell>
          <cell r="BC30" t="str">
            <v>-</v>
          </cell>
          <cell r="BD30" t="str">
            <v>-</v>
          </cell>
          <cell r="BE30" t="str">
            <v>-</v>
          </cell>
          <cell r="BF30" t="str">
            <v>-</v>
          </cell>
          <cell r="BG30" t="str">
            <v>-</v>
          </cell>
          <cell r="BH30" t="str">
            <v>-</v>
          </cell>
          <cell r="BI30" t="str">
            <v>-</v>
          </cell>
          <cell r="BJ30" t="str">
            <v>-</v>
          </cell>
          <cell r="BK30" t="str">
            <v>-</v>
          </cell>
          <cell r="BL30" t="str">
            <v>-</v>
          </cell>
          <cell r="BM30" t="str">
            <v>-</v>
          </cell>
          <cell r="BN30" t="str">
            <v>-</v>
          </cell>
          <cell r="BO30" t="str">
            <v>-</v>
          </cell>
          <cell r="BP30" t="str">
            <v>-</v>
          </cell>
          <cell r="BQ30" t="str">
            <v>-</v>
          </cell>
          <cell r="BR30" t="str">
            <v>-</v>
          </cell>
          <cell r="BS30" t="str">
            <v>-</v>
          </cell>
          <cell r="BT30" t="str">
            <v>-</v>
          </cell>
          <cell r="BU30" t="str">
            <v>-</v>
          </cell>
          <cell r="BV30" t="str">
            <v>-</v>
          </cell>
          <cell r="BW30" t="str">
            <v>-</v>
          </cell>
          <cell r="BX30" t="str">
            <v>-</v>
          </cell>
          <cell r="BY30" t="str">
            <v>-</v>
          </cell>
          <cell r="BZ30" t="str">
            <v>-</v>
          </cell>
          <cell r="CA30" t="str">
            <v>-</v>
          </cell>
          <cell r="CB30" t="str">
            <v>-</v>
          </cell>
          <cell r="CC30" t="str">
            <v>-</v>
          </cell>
          <cell r="CD30" t="str">
            <v>-</v>
          </cell>
          <cell r="CE30" t="str">
            <v>-</v>
          </cell>
          <cell r="CF30" t="str">
            <v>-</v>
          </cell>
          <cell r="CG30" t="str">
            <v>-</v>
          </cell>
          <cell r="CH30" t="str">
            <v>-</v>
          </cell>
          <cell r="CI30" t="str">
            <v>-</v>
          </cell>
          <cell r="CJ30" t="str">
            <v>-</v>
          </cell>
          <cell r="CK30" t="str">
            <v>-</v>
          </cell>
          <cell r="CL30" t="str">
            <v>-</v>
          </cell>
          <cell r="CM30" t="str">
            <v>-</v>
          </cell>
          <cell r="CN30" t="str">
            <v>-</v>
          </cell>
          <cell r="CO30">
            <v>36586</v>
          </cell>
          <cell r="CQ30">
            <v>10</v>
          </cell>
          <cell r="CR30">
            <v>10</v>
          </cell>
          <cell r="CS30" t="str">
            <v>10 tahun, 10 bulan, 0 hari</v>
          </cell>
        </row>
        <row r="31">
          <cell r="A31">
            <v>29</v>
          </cell>
          <cell r="B31" t="str">
            <v>ISNA AINA HIDAYANTI, S.PD.</v>
          </cell>
          <cell r="C31" t="str">
            <v>19770808 200012 2 004</v>
          </cell>
          <cell r="D31" t="str">
            <v>Penata, III/c</v>
          </cell>
          <cell r="E31" t="str">
            <v>01 OKTOBER 2010</v>
          </cell>
          <cell r="F31" t="str">
            <v>KENDAL</v>
          </cell>
          <cell r="G31" t="str">
            <v>08 AGUSTUS 1977</v>
          </cell>
          <cell r="H31" t="str">
            <v>Perempuan</v>
          </cell>
          <cell r="I31" t="str">
            <v>ISLAM</v>
          </cell>
          <cell r="J31" t="str">
            <v>Perum Ayodya 2 Jl Laksamana I Blok H 7 Purwodadi Grobogan</v>
          </cell>
          <cell r="K31" t="str">
            <v>01 DESEMBER 2000</v>
          </cell>
          <cell r="L31" t="str">
            <v>PNSD</v>
          </cell>
          <cell r="M31" t="str">
            <v>PEGAWAI TETAP</v>
          </cell>
          <cell r="N31">
            <v>2138200</v>
          </cell>
          <cell r="O31">
            <v>2711800</v>
          </cell>
          <cell r="P31" t="str">
            <v>GURU DEWASA</v>
          </cell>
          <cell r="Q31" t="str">
            <v>3</v>
          </cell>
          <cell r="R31" t="str">
            <v>III/c</v>
          </cell>
          <cell r="S31" t="str">
            <v>09</v>
          </cell>
          <cell r="T31" t="str">
            <v>05</v>
          </cell>
          <cell r="U31" t="str">
            <v>09</v>
          </cell>
          <cell r="V31" t="str">
            <v>05</v>
          </cell>
          <cell r="W31" t="str">
            <v>Abdul Muis Siregar</v>
          </cell>
          <cell r="X31" t="str">
            <v>Tapanuli Selatan</v>
          </cell>
          <cell r="Y31" t="str">
            <v>01-11-1977</v>
          </cell>
          <cell r="Z31" t="str">
            <v>-</v>
          </cell>
          <cell r="AA31" t="str">
            <v>-</v>
          </cell>
          <cell r="AB31" t="str">
            <v>04-11-2001</v>
          </cell>
          <cell r="AC31" t="str">
            <v>-</v>
          </cell>
          <cell r="AD31" t="str">
            <v>Alvina Aulya Siregar</v>
          </cell>
          <cell r="AE31" t="str">
            <v>Semarang</v>
          </cell>
          <cell r="AF31" t="str">
            <v>20-06-2003</v>
          </cell>
          <cell r="AG31" t="str">
            <v>A.K.</v>
          </cell>
          <cell r="AH31" t="str">
            <v>I</v>
          </cell>
          <cell r="AI31" t="str">
            <v>Perempuan</v>
          </cell>
          <cell r="AJ31" t="str">
            <v>-</v>
          </cell>
          <cell r="AK31" t="str">
            <v>Sekolah</v>
          </cell>
          <cell r="AL31" t="str">
            <v>Dapat</v>
          </cell>
          <cell r="AM31" t="str">
            <v>Alvisa Aulya Siregar</v>
          </cell>
          <cell r="AN31" t="str">
            <v>Semarang</v>
          </cell>
          <cell r="AO31" t="str">
            <v>20-06-2003</v>
          </cell>
          <cell r="AP31" t="str">
            <v>A.K.</v>
          </cell>
          <cell r="AQ31" t="str">
            <v>I</v>
          </cell>
          <cell r="AR31" t="str">
            <v>Perempuan</v>
          </cell>
          <cell r="AS31" t="str">
            <v>-</v>
          </cell>
          <cell r="AT31" t="str">
            <v>Sekolah</v>
          </cell>
          <cell r="AU31" t="str">
            <v>Dapat</v>
          </cell>
          <cell r="AV31" t="str">
            <v>Maura Hasni Nauli S</v>
          </cell>
          <cell r="AW31" t="str">
            <v>Grobogan</v>
          </cell>
          <cell r="AX31">
            <v>39872</v>
          </cell>
          <cell r="AY31" t="str">
            <v>A.K</v>
          </cell>
          <cell r="AZ31" t="str">
            <v>I</v>
          </cell>
          <cell r="BA31" t="str">
            <v>Perempuan</v>
          </cell>
          <cell r="BB31" t="str">
            <v>-</v>
          </cell>
          <cell r="BC31" t="str">
            <v>-</v>
          </cell>
          <cell r="BD31" t="str">
            <v>Tidak</v>
          </cell>
          <cell r="BE31" t="str">
            <v>-</v>
          </cell>
          <cell r="BF31" t="str">
            <v>-</v>
          </cell>
          <cell r="BG31" t="str">
            <v>-</v>
          </cell>
          <cell r="BH31" t="str">
            <v>-</v>
          </cell>
          <cell r="BI31" t="str">
            <v>-</v>
          </cell>
          <cell r="BJ31" t="str">
            <v>-</v>
          </cell>
          <cell r="BK31" t="str">
            <v>-</v>
          </cell>
          <cell r="BL31" t="str">
            <v>-</v>
          </cell>
          <cell r="BM31" t="str">
            <v>-</v>
          </cell>
          <cell r="BN31" t="str">
            <v>-</v>
          </cell>
          <cell r="BO31" t="str">
            <v>-</v>
          </cell>
          <cell r="BP31" t="str">
            <v>-</v>
          </cell>
          <cell r="BQ31" t="str">
            <v>-</v>
          </cell>
          <cell r="BR31" t="str">
            <v>-</v>
          </cell>
          <cell r="BS31" t="str">
            <v>-</v>
          </cell>
          <cell r="BT31" t="str">
            <v>-</v>
          </cell>
          <cell r="BU31" t="str">
            <v>-</v>
          </cell>
          <cell r="BV31" t="str">
            <v>-</v>
          </cell>
          <cell r="BW31" t="str">
            <v>-</v>
          </cell>
          <cell r="BX31" t="str">
            <v>-</v>
          </cell>
          <cell r="BY31" t="str">
            <v>-</v>
          </cell>
          <cell r="BZ31" t="str">
            <v>-</v>
          </cell>
          <cell r="CA31" t="str">
            <v>-</v>
          </cell>
          <cell r="CB31" t="str">
            <v>-</v>
          </cell>
          <cell r="CC31" t="str">
            <v>-</v>
          </cell>
          <cell r="CD31" t="str">
            <v>-</v>
          </cell>
          <cell r="CE31" t="str">
            <v>-</v>
          </cell>
          <cell r="CF31" t="str">
            <v>-</v>
          </cell>
          <cell r="CG31" t="str">
            <v>-</v>
          </cell>
          <cell r="CH31" t="str">
            <v>-</v>
          </cell>
          <cell r="CI31" t="str">
            <v>-</v>
          </cell>
          <cell r="CJ31" t="str">
            <v>-</v>
          </cell>
          <cell r="CK31" t="str">
            <v>-</v>
          </cell>
          <cell r="CL31" t="str">
            <v>-</v>
          </cell>
          <cell r="CM31" t="str">
            <v>-</v>
          </cell>
          <cell r="CN31" t="str">
            <v>-</v>
          </cell>
          <cell r="CO31">
            <v>36861</v>
          </cell>
          <cell r="CQ31">
            <v>10</v>
          </cell>
          <cell r="CR31">
            <v>1</v>
          </cell>
          <cell r="CS31" t="str">
            <v>10 tahun, 1 bulan, 0 hari</v>
          </cell>
        </row>
        <row r="32">
          <cell r="A32">
            <v>30</v>
          </cell>
          <cell r="B32" t="str">
            <v>YUDA ISMANAWATI, S.PD.</v>
          </cell>
          <cell r="C32" t="str">
            <v>19690219 200212 2 003</v>
          </cell>
          <cell r="D32" t="str">
            <v>Penata, III/c</v>
          </cell>
          <cell r="E32" t="str">
            <v>01 OKTOBER 2009</v>
          </cell>
          <cell r="F32" t="str">
            <v>SEMARANG</v>
          </cell>
          <cell r="G32" t="str">
            <v>19 PEBRUARI 1969</v>
          </cell>
          <cell r="H32" t="str">
            <v>Perempuan</v>
          </cell>
          <cell r="I32" t="str">
            <v>ISLAM</v>
          </cell>
          <cell r="J32" t="str">
            <v>Perum Asabri Blok C No 12 Rt 07 Rw 06 Ngraji Purwodadi Grobogan</v>
          </cell>
          <cell r="K32" t="str">
            <v>01 DESEMBER 2002</v>
          </cell>
          <cell r="L32" t="str">
            <v>PNSD</v>
          </cell>
          <cell r="M32" t="str">
            <v>PEGAWAI TETAP</v>
          </cell>
          <cell r="N32">
            <v>2087000</v>
          </cell>
          <cell r="O32">
            <v>2247800</v>
          </cell>
          <cell r="P32" t="str">
            <v>GURU DEWASA</v>
          </cell>
          <cell r="Q32" t="str">
            <v>0</v>
          </cell>
          <cell r="R32" t="str">
            <v>III/c</v>
          </cell>
          <cell r="S32" t="str">
            <v>07</v>
          </cell>
          <cell r="T32" t="str">
            <v>05</v>
          </cell>
          <cell r="U32" t="str">
            <v>07</v>
          </cell>
          <cell r="V32" t="str">
            <v>05</v>
          </cell>
          <cell r="W32" t="str">
            <v>-</v>
          </cell>
          <cell r="X32" t="str">
            <v>-</v>
          </cell>
          <cell r="Y32" t="str">
            <v>-</v>
          </cell>
          <cell r="Z32" t="str">
            <v>-</v>
          </cell>
          <cell r="AA32" t="str">
            <v>-</v>
          </cell>
          <cell r="AB32" t="str">
            <v>-</v>
          </cell>
          <cell r="AC32" t="str">
            <v>-</v>
          </cell>
          <cell r="AD32" t="str">
            <v>-</v>
          </cell>
          <cell r="AE32" t="str">
            <v>-</v>
          </cell>
          <cell r="AF32" t="str">
            <v>-</v>
          </cell>
          <cell r="AG32" t="str">
            <v>-</v>
          </cell>
          <cell r="AH32" t="str">
            <v>-</v>
          </cell>
          <cell r="AI32" t="str">
            <v>-</v>
          </cell>
          <cell r="AJ32" t="str">
            <v>-</v>
          </cell>
          <cell r="AK32" t="str">
            <v>-</v>
          </cell>
          <cell r="AL32" t="str">
            <v>-</v>
          </cell>
          <cell r="AM32" t="str">
            <v>-</v>
          </cell>
          <cell r="AN32" t="str">
            <v>-</v>
          </cell>
          <cell r="AO32" t="str">
            <v>-</v>
          </cell>
          <cell r="AP32" t="str">
            <v>-</v>
          </cell>
          <cell r="AQ32" t="str">
            <v>-</v>
          </cell>
          <cell r="AR32" t="str">
            <v>-</v>
          </cell>
          <cell r="AS32" t="str">
            <v>-</v>
          </cell>
          <cell r="AT32" t="str">
            <v>-</v>
          </cell>
          <cell r="AU32" t="str">
            <v>-</v>
          </cell>
          <cell r="AV32" t="str">
            <v>-</v>
          </cell>
          <cell r="AW32" t="str">
            <v>-</v>
          </cell>
          <cell r="AX32" t="str">
            <v>-</v>
          </cell>
          <cell r="AY32" t="str">
            <v>-</v>
          </cell>
          <cell r="AZ32" t="str">
            <v>-</v>
          </cell>
          <cell r="BA32" t="str">
            <v>-</v>
          </cell>
          <cell r="BB32" t="str">
            <v>-</v>
          </cell>
          <cell r="BC32" t="str">
            <v>-</v>
          </cell>
          <cell r="BD32" t="str">
            <v>-</v>
          </cell>
          <cell r="BE32" t="str">
            <v>-</v>
          </cell>
          <cell r="BF32" t="str">
            <v>-</v>
          </cell>
          <cell r="BG32" t="str">
            <v>-</v>
          </cell>
          <cell r="BH32" t="str">
            <v>-</v>
          </cell>
          <cell r="BI32" t="str">
            <v>-</v>
          </cell>
          <cell r="BJ32" t="str">
            <v>-</v>
          </cell>
          <cell r="BK32" t="str">
            <v>-</v>
          </cell>
          <cell r="BL32" t="str">
            <v>-</v>
          </cell>
          <cell r="BM32" t="str">
            <v>-</v>
          </cell>
          <cell r="BN32" t="str">
            <v>-</v>
          </cell>
          <cell r="BO32" t="str">
            <v>-</v>
          </cell>
          <cell r="BP32" t="str">
            <v>-</v>
          </cell>
          <cell r="BQ32" t="str">
            <v>-</v>
          </cell>
          <cell r="BR32" t="str">
            <v>-</v>
          </cell>
          <cell r="BS32" t="str">
            <v>-</v>
          </cell>
          <cell r="BT32" t="str">
            <v>-</v>
          </cell>
          <cell r="BU32" t="str">
            <v>-</v>
          </cell>
          <cell r="BV32" t="str">
            <v>-</v>
          </cell>
          <cell r="BW32" t="str">
            <v>-</v>
          </cell>
          <cell r="BX32" t="str">
            <v>-</v>
          </cell>
          <cell r="BY32" t="str">
            <v>-</v>
          </cell>
          <cell r="BZ32" t="str">
            <v>-</v>
          </cell>
          <cell r="CA32" t="str">
            <v>-</v>
          </cell>
          <cell r="CB32" t="str">
            <v>-</v>
          </cell>
          <cell r="CC32" t="str">
            <v>-</v>
          </cell>
          <cell r="CD32" t="str">
            <v>-</v>
          </cell>
          <cell r="CE32" t="str">
            <v>-</v>
          </cell>
          <cell r="CF32" t="str">
            <v>-</v>
          </cell>
          <cell r="CG32" t="str">
            <v>-</v>
          </cell>
          <cell r="CH32" t="str">
            <v>-</v>
          </cell>
          <cell r="CI32" t="str">
            <v>-</v>
          </cell>
          <cell r="CJ32" t="str">
            <v>-</v>
          </cell>
          <cell r="CK32" t="str">
            <v>-</v>
          </cell>
          <cell r="CL32" t="str">
            <v>-</v>
          </cell>
          <cell r="CM32" t="str">
            <v>-</v>
          </cell>
          <cell r="CN32" t="str">
            <v>-</v>
          </cell>
          <cell r="CO32">
            <v>37591</v>
          </cell>
          <cell r="CQ32">
            <v>8</v>
          </cell>
          <cell r="CR32">
            <v>1</v>
          </cell>
          <cell r="CS32" t="str">
            <v>8 tahun, 1 bulan, 0 hari</v>
          </cell>
        </row>
        <row r="33">
          <cell r="A33">
            <v>31</v>
          </cell>
          <cell r="B33" t="str">
            <v>DRS. RIYANTO HADI</v>
          </cell>
          <cell r="C33" t="str">
            <v>19650522 200604 1 002</v>
          </cell>
          <cell r="D33" t="str">
            <v>Penata Md. Tk. I, III/b</v>
          </cell>
          <cell r="E33" t="str">
            <v>01 OKTOBER 2009</v>
          </cell>
          <cell r="F33" t="str">
            <v>GROBOGAN</v>
          </cell>
          <cell r="G33" t="str">
            <v>22 MEI 1965</v>
          </cell>
          <cell r="H33" t="str">
            <v>Laki-laki</v>
          </cell>
          <cell r="I33" t="str">
            <v>ISLAM</v>
          </cell>
          <cell r="J33" t="str">
            <v>Dsn Nyurungan Rt 01 Rw 07 Ds. Menduran Kec. Brati Kab Grobogan</v>
          </cell>
          <cell r="K33" t="str">
            <v>01 APRIL 2006</v>
          </cell>
          <cell r="L33" t="str">
            <v>PNSD</v>
          </cell>
          <cell r="M33" t="str">
            <v>PEGAWAI TETAP</v>
          </cell>
          <cell r="N33">
            <v>2206300</v>
          </cell>
          <cell r="O33">
            <v>2781700</v>
          </cell>
          <cell r="P33" t="str">
            <v>GURU MADYA TK.I</v>
          </cell>
          <cell r="Q33" t="str">
            <v>3</v>
          </cell>
          <cell r="R33" t="str">
            <v>III/b</v>
          </cell>
          <cell r="S33" t="str">
            <v>04</v>
          </cell>
          <cell r="T33" t="str">
            <v>00</v>
          </cell>
          <cell r="U33" t="str">
            <v>15</v>
          </cell>
          <cell r="V33" t="str">
            <v>10</v>
          </cell>
          <cell r="W33" t="str">
            <v>Sri Sunarsih</v>
          </cell>
          <cell r="X33" t="str">
            <v>Grobogan</v>
          </cell>
          <cell r="Y33" t="str">
            <v>28-12-1965</v>
          </cell>
          <cell r="Z33" t="str">
            <v>-</v>
          </cell>
          <cell r="AA33" t="str">
            <v>Swasta</v>
          </cell>
          <cell r="AB33" t="str">
            <v>29-02-1992</v>
          </cell>
          <cell r="AC33" t="str">
            <v>-</v>
          </cell>
          <cell r="AD33" t="str">
            <v>Nawa Septa S</v>
          </cell>
          <cell r="AE33" t="str">
            <v>Grobogan</v>
          </cell>
          <cell r="AF33" t="str">
            <v>09-09-1992</v>
          </cell>
          <cell r="AG33" t="str">
            <v>A.K.</v>
          </cell>
          <cell r="AH33" t="str">
            <v>I</v>
          </cell>
          <cell r="AI33" t="str">
            <v>Laki-laki</v>
          </cell>
          <cell r="AJ33" t="str">
            <v>-</v>
          </cell>
          <cell r="AK33" t="str">
            <v>Sekolah</v>
          </cell>
          <cell r="AL33" t="str">
            <v>Dapat</v>
          </cell>
          <cell r="AM33" t="str">
            <v>Nova Ayu DW</v>
          </cell>
          <cell r="AN33" t="str">
            <v>Grobogan</v>
          </cell>
          <cell r="AO33" t="str">
            <v>29-11-1994</v>
          </cell>
          <cell r="AP33" t="str">
            <v>A.K.</v>
          </cell>
          <cell r="AQ33" t="str">
            <v>I</v>
          </cell>
          <cell r="AR33" t="str">
            <v>Perempuan</v>
          </cell>
          <cell r="AS33" t="str">
            <v>-</v>
          </cell>
          <cell r="AT33" t="str">
            <v>Sekolah</v>
          </cell>
          <cell r="AU33" t="str">
            <v>Dapat</v>
          </cell>
          <cell r="AV33" t="str">
            <v>-</v>
          </cell>
          <cell r="AW33" t="str">
            <v>-</v>
          </cell>
          <cell r="AX33" t="str">
            <v>-</v>
          </cell>
          <cell r="AY33" t="str">
            <v>-</v>
          </cell>
          <cell r="AZ33" t="str">
            <v>-</v>
          </cell>
          <cell r="BA33" t="str">
            <v>-</v>
          </cell>
          <cell r="BB33" t="str">
            <v>-</v>
          </cell>
          <cell r="BC33" t="str">
            <v>-</v>
          </cell>
          <cell r="BD33" t="str">
            <v>-</v>
          </cell>
          <cell r="BE33" t="str">
            <v>-</v>
          </cell>
          <cell r="BF33" t="str">
            <v>-</v>
          </cell>
          <cell r="BG33" t="str">
            <v>-</v>
          </cell>
          <cell r="BH33" t="str">
            <v>-</v>
          </cell>
          <cell r="BI33" t="str">
            <v>-</v>
          </cell>
          <cell r="BJ33" t="str">
            <v>-</v>
          </cell>
          <cell r="BK33" t="str">
            <v>-</v>
          </cell>
          <cell r="BL33" t="str">
            <v>-</v>
          </cell>
          <cell r="BM33" t="str">
            <v>-</v>
          </cell>
          <cell r="BN33" t="str">
            <v>-</v>
          </cell>
          <cell r="BO33" t="str">
            <v>-</v>
          </cell>
          <cell r="BP33" t="str">
            <v>-</v>
          </cell>
          <cell r="BQ33" t="str">
            <v>-</v>
          </cell>
          <cell r="BR33" t="str">
            <v>-</v>
          </cell>
          <cell r="BS33" t="str">
            <v>-</v>
          </cell>
          <cell r="BT33" t="str">
            <v>-</v>
          </cell>
          <cell r="BU33" t="str">
            <v>-</v>
          </cell>
          <cell r="BV33" t="str">
            <v>-</v>
          </cell>
          <cell r="BW33" t="str">
            <v>-</v>
          </cell>
          <cell r="BX33" t="str">
            <v>-</v>
          </cell>
          <cell r="BY33" t="str">
            <v>-</v>
          </cell>
          <cell r="BZ33" t="str">
            <v>-</v>
          </cell>
          <cell r="CA33" t="str">
            <v>-</v>
          </cell>
          <cell r="CB33" t="str">
            <v>-</v>
          </cell>
          <cell r="CC33" t="str">
            <v>-</v>
          </cell>
          <cell r="CD33" t="str">
            <v>-</v>
          </cell>
          <cell r="CE33" t="str">
            <v>-</v>
          </cell>
          <cell r="CF33" t="str">
            <v>-</v>
          </cell>
          <cell r="CG33" t="str">
            <v>-</v>
          </cell>
          <cell r="CH33" t="str">
            <v>-</v>
          </cell>
          <cell r="CI33" t="str">
            <v>-</v>
          </cell>
          <cell r="CJ33" t="str">
            <v>-</v>
          </cell>
          <cell r="CK33" t="str">
            <v>-</v>
          </cell>
          <cell r="CL33" t="str">
            <v>-</v>
          </cell>
          <cell r="CM33" t="str">
            <v>-</v>
          </cell>
          <cell r="CN33" t="str">
            <v>-</v>
          </cell>
          <cell r="CO33">
            <v>38808</v>
          </cell>
          <cell r="CQ33">
            <v>4</v>
          </cell>
          <cell r="CR33">
            <v>9</v>
          </cell>
          <cell r="CS33" t="str">
            <v>4 tahun, 9 bulan, 0 hari</v>
          </cell>
        </row>
        <row r="34">
          <cell r="A34">
            <v>32</v>
          </cell>
          <cell r="B34" t="str">
            <v>AMBARWATI, S.PD.</v>
          </cell>
          <cell r="C34" t="str">
            <v>19680314 200604 2 006</v>
          </cell>
          <cell r="D34" t="str">
            <v>Penata Md. Tk. I, III/b</v>
          </cell>
          <cell r="E34" t="str">
            <v>01 OKTOBER 2009</v>
          </cell>
          <cell r="F34" t="str">
            <v>GROBOGAN</v>
          </cell>
          <cell r="G34" t="str">
            <v>14 MARET 1968</v>
          </cell>
          <cell r="H34" t="str">
            <v>Perempuan</v>
          </cell>
          <cell r="I34" t="str">
            <v>ISLAM</v>
          </cell>
          <cell r="J34" t="str">
            <v>Kalongan Rt 03 Rw 01 Kalongan Purwodadi Grobogan</v>
          </cell>
          <cell r="K34" t="str">
            <v>01 APRIL 2006</v>
          </cell>
          <cell r="L34" t="str">
            <v>PNSD</v>
          </cell>
          <cell r="M34" t="str">
            <v>PEGAWAI TETAP</v>
          </cell>
          <cell r="N34">
            <v>2206300</v>
          </cell>
          <cell r="O34">
            <v>2355200</v>
          </cell>
          <cell r="P34" t="str">
            <v>GURU MADYA TK.I</v>
          </cell>
          <cell r="Q34" t="str">
            <v>0</v>
          </cell>
          <cell r="R34" t="str">
            <v>III/b</v>
          </cell>
          <cell r="S34" t="str">
            <v>04</v>
          </cell>
          <cell r="T34" t="str">
            <v>00</v>
          </cell>
          <cell r="U34" t="str">
            <v>15</v>
          </cell>
          <cell r="V34" t="str">
            <v>09</v>
          </cell>
          <cell r="W34" t="str">
            <v>-</v>
          </cell>
          <cell r="X34" t="str">
            <v>-</v>
          </cell>
          <cell r="Y34" t="str">
            <v>-</v>
          </cell>
          <cell r="Z34" t="str">
            <v>-</v>
          </cell>
          <cell r="AA34" t="str">
            <v>-</v>
          </cell>
          <cell r="AB34" t="str">
            <v>-</v>
          </cell>
          <cell r="AC34" t="str">
            <v>-</v>
          </cell>
          <cell r="AD34" t="str">
            <v>-</v>
          </cell>
          <cell r="AE34" t="str">
            <v>-</v>
          </cell>
          <cell r="AF34" t="str">
            <v>-</v>
          </cell>
          <cell r="AG34" t="str">
            <v>-</v>
          </cell>
          <cell r="AH34" t="str">
            <v>-</v>
          </cell>
          <cell r="AI34" t="str">
            <v>-</v>
          </cell>
          <cell r="AJ34" t="str">
            <v>-</v>
          </cell>
          <cell r="AK34" t="str">
            <v>-</v>
          </cell>
          <cell r="AL34" t="str">
            <v>-</v>
          </cell>
          <cell r="AM34" t="str">
            <v>-</v>
          </cell>
          <cell r="AN34" t="str">
            <v>-</v>
          </cell>
          <cell r="AO34" t="str">
            <v>-</v>
          </cell>
          <cell r="AP34" t="str">
            <v>-</v>
          </cell>
          <cell r="AQ34" t="str">
            <v>-</v>
          </cell>
          <cell r="AR34" t="str">
            <v>-</v>
          </cell>
          <cell r="AS34" t="str">
            <v>-</v>
          </cell>
          <cell r="AT34" t="str">
            <v>-</v>
          </cell>
          <cell r="AU34" t="str">
            <v>-</v>
          </cell>
          <cell r="AV34" t="str">
            <v>-</v>
          </cell>
          <cell r="AW34" t="str">
            <v>-</v>
          </cell>
          <cell r="AX34" t="str">
            <v>-</v>
          </cell>
          <cell r="AY34" t="str">
            <v>-</v>
          </cell>
          <cell r="AZ34" t="str">
            <v>-</v>
          </cell>
          <cell r="BA34" t="str">
            <v>-</v>
          </cell>
          <cell r="BB34" t="str">
            <v>-</v>
          </cell>
          <cell r="BC34" t="str">
            <v>-</v>
          </cell>
          <cell r="BD34" t="str">
            <v>-</v>
          </cell>
          <cell r="BE34" t="str">
            <v>-</v>
          </cell>
          <cell r="BF34" t="str">
            <v>-</v>
          </cell>
          <cell r="BG34" t="str">
            <v>-</v>
          </cell>
          <cell r="BH34" t="str">
            <v>-</v>
          </cell>
          <cell r="BI34" t="str">
            <v>-</v>
          </cell>
          <cell r="BJ34" t="str">
            <v>-</v>
          </cell>
          <cell r="BK34" t="str">
            <v>-</v>
          </cell>
          <cell r="BL34" t="str">
            <v>-</v>
          </cell>
          <cell r="BM34" t="str">
            <v>-</v>
          </cell>
          <cell r="BN34" t="str">
            <v>-</v>
          </cell>
          <cell r="BO34" t="str">
            <v>-</v>
          </cell>
          <cell r="BP34" t="str">
            <v>-</v>
          </cell>
          <cell r="BQ34" t="str">
            <v>-</v>
          </cell>
          <cell r="BR34" t="str">
            <v>-</v>
          </cell>
          <cell r="BS34" t="str">
            <v>-</v>
          </cell>
          <cell r="BT34" t="str">
            <v>-</v>
          </cell>
          <cell r="BU34" t="str">
            <v>-</v>
          </cell>
          <cell r="BV34" t="str">
            <v>-</v>
          </cell>
          <cell r="BW34" t="str">
            <v>-</v>
          </cell>
          <cell r="BX34" t="str">
            <v>-</v>
          </cell>
          <cell r="BY34" t="str">
            <v>-</v>
          </cell>
          <cell r="BZ34" t="str">
            <v>-</v>
          </cell>
          <cell r="CA34" t="str">
            <v>-</v>
          </cell>
          <cell r="CB34" t="str">
            <v>-</v>
          </cell>
          <cell r="CC34" t="str">
            <v>-</v>
          </cell>
          <cell r="CD34" t="str">
            <v>-</v>
          </cell>
          <cell r="CE34" t="str">
            <v>-</v>
          </cell>
          <cell r="CF34" t="str">
            <v>-</v>
          </cell>
          <cell r="CG34" t="str">
            <v>-</v>
          </cell>
          <cell r="CH34" t="str">
            <v>-</v>
          </cell>
          <cell r="CI34" t="str">
            <v>-</v>
          </cell>
          <cell r="CJ34" t="str">
            <v>-</v>
          </cell>
          <cell r="CK34" t="str">
            <v>-</v>
          </cell>
          <cell r="CL34" t="str">
            <v>-</v>
          </cell>
          <cell r="CM34" t="str">
            <v>-</v>
          </cell>
          <cell r="CN34" t="str">
            <v>-</v>
          </cell>
          <cell r="CO34">
            <v>38808</v>
          </cell>
          <cell r="CQ34">
            <v>4</v>
          </cell>
          <cell r="CR34">
            <v>9</v>
          </cell>
          <cell r="CS34" t="str">
            <v>4 tahun, 9 bulan, 0 hari</v>
          </cell>
        </row>
        <row r="35">
          <cell r="A35">
            <v>33</v>
          </cell>
          <cell r="B35" t="str">
            <v>HERU GATOT SUSILO, S.PD.</v>
          </cell>
          <cell r="C35" t="str">
            <v>19790830 200501 1 005</v>
          </cell>
          <cell r="D35" t="str">
            <v>Penata Md. Tk. I, III/b</v>
          </cell>
          <cell r="E35" t="str">
            <v>01 APRIL 2005</v>
          </cell>
          <cell r="F35" t="str">
            <v>GROBOGAN</v>
          </cell>
          <cell r="G35" t="str">
            <v>30 AGUSTUS 1979</v>
          </cell>
          <cell r="H35" t="str">
            <v>Laki-laki</v>
          </cell>
          <cell r="I35" t="str">
            <v>ISLAM</v>
          </cell>
          <cell r="J35" t="str">
            <v>JL. Mekarsari RT 06 RW 04 Kel. Danyang Purwodadi Grobogan</v>
          </cell>
          <cell r="K35" t="str">
            <v>01 OKTOBER 2005</v>
          </cell>
          <cell r="L35" t="str">
            <v>PNSD</v>
          </cell>
          <cell r="M35" t="str">
            <v>PEGAWAI TETAP</v>
          </cell>
          <cell r="N35">
            <v>1954300</v>
          </cell>
          <cell r="O35">
            <v>2438500</v>
          </cell>
          <cell r="P35" t="str">
            <v>GURU MADYA TK.I</v>
          </cell>
          <cell r="Q35" t="str">
            <v>2</v>
          </cell>
          <cell r="R35" t="str">
            <v>III/b</v>
          </cell>
          <cell r="S35" t="str">
            <v>05</v>
          </cell>
          <cell r="T35" t="str">
            <v>05</v>
          </cell>
          <cell r="U35" t="str">
            <v>05</v>
          </cell>
          <cell r="V35" t="str">
            <v>05</v>
          </cell>
          <cell r="W35" t="str">
            <v>Yustanti, S.Pd</v>
          </cell>
          <cell r="X35" t="str">
            <v>Grobogan</v>
          </cell>
          <cell r="Y35" t="str">
            <v>02-02-1979</v>
          </cell>
          <cell r="Z35" t="str">
            <v>-</v>
          </cell>
          <cell r="AA35" t="str">
            <v>Guru</v>
          </cell>
          <cell r="AB35" t="str">
            <v>28-03-2005</v>
          </cell>
          <cell r="AC35">
            <v>500000</v>
          </cell>
          <cell r="AD35" t="str">
            <v>Reyhan Heru Yustiananda</v>
          </cell>
          <cell r="AE35" t="str">
            <v>Grobogan</v>
          </cell>
          <cell r="AF35" t="str">
            <v>15-07-2007</v>
          </cell>
          <cell r="AG35" t="str">
            <v>A.K.</v>
          </cell>
          <cell r="AH35" t="str">
            <v>I</v>
          </cell>
          <cell r="AI35" t="str">
            <v>Laki-laki</v>
          </cell>
          <cell r="AJ35" t="str">
            <v>-</v>
          </cell>
          <cell r="AK35" t="str">
            <v>-</v>
          </cell>
          <cell r="AL35" t="str">
            <v>Dapat</v>
          </cell>
          <cell r="AM35" t="str">
            <v>-</v>
          </cell>
          <cell r="AN35" t="str">
            <v>-</v>
          </cell>
          <cell r="AO35" t="str">
            <v>-</v>
          </cell>
          <cell r="AP35" t="str">
            <v>-</v>
          </cell>
          <cell r="AQ35" t="str">
            <v>-</v>
          </cell>
          <cell r="AR35" t="str">
            <v>-</v>
          </cell>
          <cell r="AS35" t="str">
            <v>-</v>
          </cell>
          <cell r="AT35" t="str">
            <v>-</v>
          </cell>
          <cell r="AU35" t="str">
            <v>-</v>
          </cell>
          <cell r="AV35" t="str">
            <v>-</v>
          </cell>
          <cell r="AW35" t="str">
            <v>-</v>
          </cell>
          <cell r="AX35" t="str">
            <v>-</v>
          </cell>
          <cell r="AY35" t="str">
            <v>-</v>
          </cell>
          <cell r="AZ35" t="str">
            <v>-</v>
          </cell>
          <cell r="BA35" t="str">
            <v>-</v>
          </cell>
          <cell r="BB35" t="str">
            <v>-</v>
          </cell>
          <cell r="BC35" t="str">
            <v>-</v>
          </cell>
          <cell r="BD35" t="str">
            <v>-</v>
          </cell>
          <cell r="BE35" t="str">
            <v>-</v>
          </cell>
          <cell r="BF35" t="str">
            <v>-</v>
          </cell>
          <cell r="BG35" t="str">
            <v>-</v>
          </cell>
          <cell r="BH35" t="str">
            <v>-</v>
          </cell>
          <cell r="BI35" t="str">
            <v>-</v>
          </cell>
          <cell r="BJ35" t="str">
            <v>-</v>
          </cell>
          <cell r="BK35" t="str">
            <v>-</v>
          </cell>
          <cell r="BL35" t="str">
            <v>-</v>
          </cell>
          <cell r="BM35" t="str">
            <v>-</v>
          </cell>
          <cell r="BN35" t="str">
            <v>-</v>
          </cell>
          <cell r="BO35" t="str">
            <v>-</v>
          </cell>
          <cell r="BP35" t="str">
            <v>-</v>
          </cell>
          <cell r="BQ35" t="str">
            <v>-</v>
          </cell>
          <cell r="BR35" t="str">
            <v>-</v>
          </cell>
          <cell r="BS35" t="str">
            <v>-</v>
          </cell>
          <cell r="BT35" t="str">
            <v>-</v>
          </cell>
          <cell r="BU35" t="str">
            <v>-</v>
          </cell>
          <cell r="BV35" t="str">
            <v>-</v>
          </cell>
          <cell r="BW35" t="str">
            <v>-</v>
          </cell>
          <cell r="BX35" t="str">
            <v>-</v>
          </cell>
          <cell r="BY35" t="str">
            <v>-</v>
          </cell>
          <cell r="BZ35" t="str">
            <v>-</v>
          </cell>
          <cell r="CA35" t="str">
            <v>-</v>
          </cell>
          <cell r="CB35" t="str">
            <v>-</v>
          </cell>
          <cell r="CC35" t="str">
            <v>-</v>
          </cell>
          <cell r="CD35" t="str">
            <v>-</v>
          </cell>
          <cell r="CE35" t="str">
            <v>-</v>
          </cell>
          <cell r="CF35" t="str">
            <v>-</v>
          </cell>
          <cell r="CG35" t="str">
            <v>-</v>
          </cell>
          <cell r="CH35" t="str">
            <v>-</v>
          </cell>
          <cell r="CI35" t="str">
            <v>-</v>
          </cell>
          <cell r="CJ35" t="str">
            <v>-</v>
          </cell>
          <cell r="CK35" t="str">
            <v>-</v>
          </cell>
          <cell r="CL35" t="str">
            <v>-</v>
          </cell>
          <cell r="CM35" t="str">
            <v>-</v>
          </cell>
          <cell r="CN35" t="str">
            <v>-</v>
          </cell>
          <cell r="CO35">
            <v>38626</v>
          </cell>
          <cell r="CQ35">
            <v>5</v>
          </cell>
          <cell r="CR35">
            <v>3</v>
          </cell>
          <cell r="CS35" t="str">
            <v>5 tahun, 3 bulan, 0 hari</v>
          </cell>
        </row>
        <row r="36">
          <cell r="A36">
            <v>34</v>
          </cell>
          <cell r="B36" t="str">
            <v>Y. ARIN DIANA SARI, S.PD.</v>
          </cell>
          <cell r="C36" t="str">
            <v>19740219 200501 2 002</v>
          </cell>
          <cell r="D36" t="str">
            <v>Penata Md. Tk. I, III/b</v>
          </cell>
          <cell r="E36" t="str">
            <v>01 OKTOBER 2008</v>
          </cell>
          <cell r="F36" t="str">
            <v>GROBOGAN</v>
          </cell>
          <cell r="G36" t="str">
            <v>19 FEBRUARI 1974</v>
          </cell>
          <cell r="H36" t="str">
            <v>Perempuan</v>
          </cell>
          <cell r="I36" t="str">
            <v>Katholik</v>
          </cell>
          <cell r="J36" t="str">
            <v>JL. Karyawan No. 7 Rt 03 Rw 04 Gundih Geyer</v>
          </cell>
          <cell r="K36" t="str">
            <v>01 JANUARI 2005</v>
          </cell>
          <cell r="L36" t="str">
            <v>PNSD</v>
          </cell>
          <cell r="M36" t="str">
            <v>PEGAWAI TETAP</v>
          </cell>
          <cell r="N36">
            <v>1907500</v>
          </cell>
          <cell r="O36">
            <v>2086300</v>
          </cell>
          <cell r="P36" t="str">
            <v>GURU MADYA TK.I</v>
          </cell>
          <cell r="Q36" t="str">
            <v>0</v>
          </cell>
          <cell r="R36" t="str">
            <v>III/b</v>
          </cell>
          <cell r="S36" t="str">
            <v>05</v>
          </cell>
          <cell r="T36" t="str">
            <v>05</v>
          </cell>
          <cell r="U36" t="str">
            <v>05</v>
          </cell>
          <cell r="V36" t="str">
            <v>05</v>
          </cell>
          <cell r="W36" t="str">
            <v>-</v>
          </cell>
          <cell r="X36" t="str">
            <v>-</v>
          </cell>
          <cell r="Y36" t="str">
            <v>-</v>
          </cell>
          <cell r="Z36" t="str">
            <v>-</v>
          </cell>
          <cell r="AA36" t="str">
            <v>-</v>
          </cell>
          <cell r="AB36" t="str">
            <v>-</v>
          </cell>
          <cell r="AC36" t="str">
            <v>-</v>
          </cell>
          <cell r="AD36" t="str">
            <v>-</v>
          </cell>
          <cell r="AE36" t="str">
            <v>-</v>
          </cell>
          <cell r="AF36" t="str">
            <v>-</v>
          </cell>
          <cell r="AG36" t="str">
            <v>-</v>
          </cell>
          <cell r="AH36" t="str">
            <v>-</v>
          </cell>
          <cell r="AI36" t="str">
            <v>-</v>
          </cell>
          <cell r="AJ36" t="str">
            <v>-</v>
          </cell>
          <cell r="AK36" t="str">
            <v>-</v>
          </cell>
          <cell r="AL36" t="str">
            <v>-</v>
          </cell>
          <cell r="AM36" t="str">
            <v>-</v>
          </cell>
          <cell r="AN36" t="str">
            <v>-</v>
          </cell>
          <cell r="AO36" t="str">
            <v>-</v>
          </cell>
          <cell r="AP36" t="str">
            <v>-</v>
          </cell>
          <cell r="AQ36" t="str">
            <v>-</v>
          </cell>
          <cell r="AR36" t="str">
            <v>-</v>
          </cell>
          <cell r="AS36" t="str">
            <v>-</v>
          </cell>
          <cell r="AT36" t="str">
            <v>-</v>
          </cell>
          <cell r="AU36" t="str">
            <v>-</v>
          </cell>
          <cell r="AV36" t="str">
            <v>-</v>
          </cell>
          <cell r="AW36" t="str">
            <v>-</v>
          </cell>
          <cell r="AX36" t="str">
            <v>-</v>
          </cell>
          <cell r="AY36" t="str">
            <v>-</v>
          </cell>
          <cell r="AZ36" t="str">
            <v>-</v>
          </cell>
          <cell r="BA36" t="str">
            <v>-</v>
          </cell>
          <cell r="BB36" t="str">
            <v>-</v>
          </cell>
          <cell r="BC36" t="str">
            <v>-</v>
          </cell>
          <cell r="BD36" t="str">
            <v>-</v>
          </cell>
          <cell r="BE36" t="str">
            <v>-</v>
          </cell>
          <cell r="BF36" t="str">
            <v>-</v>
          </cell>
          <cell r="BG36" t="str">
            <v>-</v>
          </cell>
          <cell r="BH36" t="str">
            <v>-</v>
          </cell>
          <cell r="BI36" t="str">
            <v>-</v>
          </cell>
          <cell r="BJ36" t="str">
            <v>-</v>
          </cell>
          <cell r="BK36" t="str">
            <v>-</v>
          </cell>
          <cell r="BL36" t="str">
            <v>-</v>
          </cell>
          <cell r="BM36" t="str">
            <v>-</v>
          </cell>
          <cell r="BN36" t="str">
            <v>-</v>
          </cell>
          <cell r="BO36" t="str">
            <v>-</v>
          </cell>
          <cell r="BP36" t="str">
            <v>-</v>
          </cell>
          <cell r="BQ36" t="str">
            <v>-</v>
          </cell>
          <cell r="BR36" t="str">
            <v>-</v>
          </cell>
          <cell r="BS36" t="str">
            <v>-</v>
          </cell>
          <cell r="BT36" t="str">
            <v>-</v>
          </cell>
          <cell r="BU36" t="str">
            <v>-</v>
          </cell>
          <cell r="BV36" t="str">
            <v>-</v>
          </cell>
          <cell r="BW36" t="str">
            <v>-</v>
          </cell>
          <cell r="BX36" t="str">
            <v>-</v>
          </cell>
          <cell r="BY36" t="str">
            <v>-</v>
          </cell>
          <cell r="BZ36" t="str">
            <v>-</v>
          </cell>
          <cell r="CA36" t="str">
            <v>-</v>
          </cell>
          <cell r="CB36" t="str">
            <v>-</v>
          </cell>
          <cell r="CC36" t="str">
            <v>-</v>
          </cell>
          <cell r="CD36" t="str">
            <v>-</v>
          </cell>
          <cell r="CE36" t="str">
            <v>-</v>
          </cell>
          <cell r="CF36" t="str">
            <v>-</v>
          </cell>
          <cell r="CG36" t="str">
            <v>-</v>
          </cell>
          <cell r="CH36" t="str">
            <v>-</v>
          </cell>
          <cell r="CI36" t="str">
            <v>-</v>
          </cell>
          <cell r="CJ36" t="str">
            <v>-</v>
          </cell>
          <cell r="CK36" t="str">
            <v>-</v>
          </cell>
          <cell r="CL36" t="str">
            <v>-</v>
          </cell>
          <cell r="CM36" t="str">
            <v>-</v>
          </cell>
          <cell r="CN36" t="str">
            <v>-</v>
          </cell>
          <cell r="CO36">
            <v>38353</v>
          </cell>
          <cell r="CQ36">
            <v>6</v>
          </cell>
          <cell r="CR36">
            <v>0</v>
          </cell>
          <cell r="CS36" t="str">
            <v>6 tahun, 0 bulan, 0 hari</v>
          </cell>
        </row>
        <row r="37">
          <cell r="A37">
            <v>35</v>
          </cell>
          <cell r="B37" t="str">
            <v>SUGIHARDJO</v>
          </cell>
          <cell r="C37" t="str">
            <v>19581215 198003 1 012</v>
          </cell>
          <cell r="D37" t="str">
            <v>Penata Md. Tk. I, III/b</v>
          </cell>
          <cell r="E37" t="str">
            <v>-</v>
          </cell>
          <cell r="F37" t="str">
            <v>-</v>
          </cell>
          <cell r="G37" t="str">
            <v>-</v>
          </cell>
          <cell r="H37" t="str">
            <v>-</v>
          </cell>
          <cell r="I37" t="str">
            <v>-</v>
          </cell>
          <cell r="J37" t="str">
            <v>-</v>
          </cell>
          <cell r="K37" t="str">
            <v>01 MARET 1980</v>
          </cell>
          <cell r="L37" t="str">
            <v>PNSD</v>
          </cell>
          <cell r="M37" t="str">
            <v>PEGAWAI TETAP</v>
          </cell>
          <cell r="N37">
            <v>2431100</v>
          </cell>
          <cell r="O37">
            <v>2415500</v>
          </cell>
          <cell r="P37" t="str">
            <v>PENATA MUDA TK.I</v>
          </cell>
          <cell r="Q37" t="str">
            <v>-</v>
          </cell>
          <cell r="R37" t="str">
            <v>III/b</v>
          </cell>
          <cell r="S37" t="str">
            <v>-</v>
          </cell>
          <cell r="T37" t="str">
            <v>-</v>
          </cell>
          <cell r="U37" t="str">
            <v>-</v>
          </cell>
          <cell r="V37" t="str">
            <v>-</v>
          </cell>
          <cell r="W37" t="str">
            <v>-</v>
          </cell>
          <cell r="X37" t="str">
            <v>-</v>
          </cell>
          <cell r="Y37" t="str">
            <v>-</v>
          </cell>
          <cell r="Z37" t="str">
            <v>-</v>
          </cell>
          <cell r="AA37" t="str">
            <v>-</v>
          </cell>
          <cell r="AB37" t="str">
            <v>-</v>
          </cell>
          <cell r="AC37" t="str">
            <v>-</v>
          </cell>
          <cell r="AD37" t="str">
            <v>-</v>
          </cell>
          <cell r="AE37" t="str">
            <v>-</v>
          </cell>
          <cell r="AF37" t="str">
            <v>-</v>
          </cell>
          <cell r="AG37" t="str">
            <v>-</v>
          </cell>
          <cell r="AH37" t="str">
            <v>-</v>
          </cell>
          <cell r="AI37" t="str">
            <v>-</v>
          </cell>
          <cell r="AJ37" t="str">
            <v>-</v>
          </cell>
          <cell r="AK37" t="str">
            <v>-</v>
          </cell>
          <cell r="AL37" t="str">
            <v>-</v>
          </cell>
          <cell r="AM37" t="str">
            <v>-</v>
          </cell>
          <cell r="AN37" t="str">
            <v>-</v>
          </cell>
          <cell r="AO37" t="str">
            <v>-</v>
          </cell>
          <cell r="AP37" t="str">
            <v>-</v>
          </cell>
          <cell r="AQ37" t="str">
            <v>-</v>
          </cell>
          <cell r="AR37" t="str">
            <v>-</v>
          </cell>
          <cell r="AS37" t="str">
            <v>-</v>
          </cell>
          <cell r="AT37" t="str">
            <v>-</v>
          </cell>
          <cell r="AU37" t="str">
            <v>-</v>
          </cell>
          <cell r="AV37" t="str">
            <v>-</v>
          </cell>
          <cell r="AW37" t="str">
            <v>-</v>
          </cell>
          <cell r="AX37" t="str">
            <v>-</v>
          </cell>
          <cell r="AY37" t="str">
            <v>-</v>
          </cell>
          <cell r="AZ37" t="str">
            <v>-</v>
          </cell>
          <cell r="BA37" t="str">
            <v>-</v>
          </cell>
          <cell r="BB37" t="str">
            <v>-</v>
          </cell>
          <cell r="BC37" t="str">
            <v>-</v>
          </cell>
          <cell r="BD37" t="str">
            <v>-</v>
          </cell>
          <cell r="BE37" t="str">
            <v>-</v>
          </cell>
          <cell r="BF37" t="str">
            <v>-</v>
          </cell>
          <cell r="BG37" t="str">
            <v>-</v>
          </cell>
          <cell r="BH37" t="str">
            <v>-</v>
          </cell>
          <cell r="BI37" t="str">
            <v>-</v>
          </cell>
          <cell r="BJ37" t="str">
            <v>-</v>
          </cell>
          <cell r="BK37" t="str">
            <v>-</v>
          </cell>
          <cell r="BL37" t="str">
            <v>-</v>
          </cell>
          <cell r="BM37" t="str">
            <v>-</v>
          </cell>
          <cell r="BN37" t="str">
            <v>-</v>
          </cell>
          <cell r="BO37" t="str">
            <v>-</v>
          </cell>
          <cell r="BP37" t="str">
            <v>-</v>
          </cell>
          <cell r="BQ37" t="str">
            <v>-</v>
          </cell>
          <cell r="BR37" t="str">
            <v>-</v>
          </cell>
          <cell r="BS37" t="str">
            <v>-</v>
          </cell>
          <cell r="BT37" t="str">
            <v>-</v>
          </cell>
          <cell r="BU37" t="str">
            <v>-</v>
          </cell>
          <cell r="BV37" t="str">
            <v>-</v>
          </cell>
          <cell r="BW37" t="str">
            <v>-</v>
          </cell>
          <cell r="BX37" t="str">
            <v>-</v>
          </cell>
          <cell r="BY37" t="str">
            <v>-</v>
          </cell>
          <cell r="BZ37" t="str">
            <v>-</v>
          </cell>
          <cell r="CA37" t="str">
            <v>-</v>
          </cell>
          <cell r="CB37" t="str">
            <v>-</v>
          </cell>
          <cell r="CC37" t="str">
            <v>-</v>
          </cell>
          <cell r="CD37" t="str">
            <v>-</v>
          </cell>
          <cell r="CE37" t="str">
            <v>-</v>
          </cell>
          <cell r="CF37" t="str">
            <v>-</v>
          </cell>
          <cell r="CG37" t="str">
            <v>-</v>
          </cell>
          <cell r="CH37" t="str">
            <v>-</v>
          </cell>
          <cell r="CI37" t="str">
            <v>-</v>
          </cell>
          <cell r="CJ37" t="str">
            <v>-</v>
          </cell>
          <cell r="CK37" t="str">
            <v>-</v>
          </cell>
          <cell r="CL37" t="str">
            <v>-</v>
          </cell>
          <cell r="CM37" t="str">
            <v>-</v>
          </cell>
          <cell r="CN37" t="str">
            <v>-</v>
          </cell>
          <cell r="CO37">
            <v>29281</v>
          </cell>
          <cell r="CQ37">
            <v>30</v>
          </cell>
          <cell r="CR37">
            <v>10</v>
          </cell>
          <cell r="CS37" t="str">
            <v>30 tahun, 10 bulan, 0 hari</v>
          </cell>
        </row>
        <row r="38">
          <cell r="A38">
            <v>36</v>
          </cell>
          <cell r="B38" t="str">
            <v>SUWOYO</v>
          </cell>
          <cell r="C38" t="str">
            <v>19670702 199102 1 001</v>
          </cell>
          <cell r="D38" t="str">
            <v>Penata Md. Tk. I, III/b</v>
          </cell>
          <cell r="E38" t="str">
            <v>01 APRIL 2006</v>
          </cell>
          <cell r="F38" t="str">
            <v>GROBOGAN</v>
          </cell>
          <cell r="G38" t="str">
            <v>02 JULI 1967</v>
          </cell>
          <cell r="H38" t="str">
            <v>Laki-laki</v>
          </cell>
          <cell r="I38" t="str">
            <v>ISLAM</v>
          </cell>
          <cell r="J38" t="str">
            <v>Ds. Depok Rt 06 Rw 01 Kec. Toroh Kab. Grobogan</v>
          </cell>
          <cell r="K38" t="str">
            <v>01 PEBRUARI 1991</v>
          </cell>
          <cell r="L38" t="str">
            <v>PNSD</v>
          </cell>
          <cell r="M38" t="str">
            <v>PEGAWAI TETAP</v>
          </cell>
          <cell r="N38">
            <v>2260400</v>
          </cell>
          <cell r="O38">
            <v>2695200</v>
          </cell>
          <cell r="P38" t="str">
            <v>PENATA MUDA TK.I</v>
          </cell>
          <cell r="Q38" t="str">
            <v>3</v>
          </cell>
          <cell r="R38" t="str">
            <v>III/b</v>
          </cell>
          <cell r="S38" t="str">
            <v>18</v>
          </cell>
          <cell r="T38" t="str">
            <v>10</v>
          </cell>
          <cell r="U38" t="str">
            <v>22</v>
          </cell>
          <cell r="V38" t="str">
            <v>10</v>
          </cell>
          <cell r="W38" t="str">
            <v>Yuliani</v>
          </cell>
          <cell r="X38" t="str">
            <v>SRAGEN</v>
          </cell>
          <cell r="Y38" t="str">
            <v>04-07-1965</v>
          </cell>
          <cell r="Z38" t="str">
            <v>-</v>
          </cell>
          <cell r="AA38" t="str">
            <v>PNS/Guru</v>
          </cell>
          <cell r="AB38" t="str">
            <v>01-11-1991</v>
          </cell>
          <cell r="AC38">
            <v>2500000</v>
          </cell>
          <cell r="AD38" t="str">
            <v>Arfistik Arif Rohmanik</v>
          </cell>
          <cell r="AE38" t="str">
            <v>Demak</v>
          </cell>
          <cell r="AF38" t="str">
            <v>29-07-1992</v>
          </cell>
          <cell r="AG38" t="str">
            <v>A.K.</v>
          </cell>
          <cell r="AH38" t="str">
            <v>I</v>
          </cell>
          <cell r="AI38" t="str">
            <v>Perempuan</v>
          </cell>
          <cell r="AJ38" t="str">
            <v>-</v>
          </cell>
          <cell r="AK38" t="str">
            <v>Kuliah</v>
          </cell>
          <cell r="AL38" t="str">
            <v>Dapat</v>
          </cell>
          <cell r="AM38" t="str">
            <v>Isnaini Nisaa Munawaroh</v>
          </cell>
          <cell r="AN38" t="str">
            <v>Grobogan</v>
          </cell>
          <cell r="AO38" t="str">
            <v>19-08-1997</v>
          </cell>
          <cell r="AP38" t="str">
            <v>A.K.</v>
          </cell>
          <cell r="AQ38" t="str">
            <v>I</v>
          </cell>
          <cell r="AR38" t="str">
            <v>Perempuan</v>
          </cell>
          <cell r="AS38" t="str">
            <v>-</v>
          </cell>
          <cell r="AT38" t="str">
            <v>Sekolah</v>
          </cell>
          <cell r="AU38" t="str">
            <v>Dapat</v>
          </cell>
          <cell r="AV38" t="str">
            <v>Fatnur Famta Hinuhun</v>
          </cell>
          <cell r="AW38" t="str">
            <v>Grobogan</v>
          </cell>
          <cell r="AX38">
            <v>36208</v>
          </cell>
          <cell r="AY38" t="str">
            <v>A.K</v>
          </cell>
          <cell r="AZ38" t="str">
            <v>I</v>
          </cell>
          <cell r="BA38" t="str">
            <v>Perempuan</v>
          </cell>
          <cell r="BB38" t="str">
            <v>-</v>
          </cell>
          <cell r="BC38" t="str">
            <v>Sekolah</v>
          </cell>
          <cell r="BD38" t="str">
            <v>Tidak</v>
          </cell>
          <cell r="BE38" t="str">
            <v>-</v>
          </cell>
          <cell r="BF38" t="str">
            <v>-</v>
          </cell>
          <cell r="BG38" t="str">
            <v>-</v>
          </cell>
          <cell r="BH38" t="str">
            <v>-</v>
          </cell>
          <cell r="BI38" t="str">
            <v>-</v>
          </cell>
          <cell r="BJ38" t="str">
            <v>-</v>
          </cell>
          <cell r="BK38" t="str">
            <v>-</v>
          </cell>
          <cell r="BL38" t="str">
            <v>-</v>
          </cell>
          <cell r="BM38" t="str">
            <v>-</v>
          </cell>
          <cell r="BN38" t="str">
            <v>-</v>
          </cell>
          <cell r="BO38" t="str">
            <v>-</v>
          </cell>
          <cell r="BP38" t="str">
            <v>-</v>
          </cell>
          <cell r="BQ38" t="str">
            <v>-</v>
          </cell>
          <cell r="BR38" t="str">
            <v>-</v>
          </cell>
          <cell r="BS38" t="str">
            <v>-</v>
          </cell>
          <cell r="BT38" t="str">
            <v>-</v>
          </cell>
          <cell r="BU38" t="str">
            <v>-</v>
          </cell>
          <cell r="BV38" t="str">
            <v>-</v>
          </cell>
          <cell r="BW38" t="str">
            <v>-</v>
          </cell>
          <cell r="BX38" t="str">
            <v>-</v>
          </cell>
          <cell r="BY38" t="str">
            <v>-</v>
          </cell>
          <cell r="BZ38" t="str">
            <v>-</v>
          </cell>
          <cell r="CA38" t="str">
            <v>-</v>
          </cell>
          <cell r="CB38" t="str">
            <v>-</v>
          </cell>
          <cell r="CC38" t="str">
            <v>-</v>
          </cell>
          <cell r="CD38" t="str">
            <v>-</v>
          </cell>
          <cell r="CE38" t="str">
            <v>-</v>
          </cell>
          <cell r="CF38" t="str">
            <v>-</v>
          </cell>
          <cell r="CG38" t="str">
            <v>-</v>
          </cell>
          <cell r="CH38" t="str">
            <v>-</v>
          </cell>
          <cell r="CI38" t="str">
            <v>-</v>
          </cell>
          <cell r="CJ38" t="str">
            <v>-</v>
          </cell>
          <cell r="CK38" t="str">
            <v>-</v>
          </cell>
          <cell r="CL38" t="str">
            <v>-</v>
          </cell>
          <cell r="CM38" t="str">
            <v>-</v>
          </cell>
          <cell r="CN38" t="str">
            <v>-</v>
          </cell>
          <cell r="CO38">
            <v>33270</v>
          </cell>
          <cell r="CQ38">
            <v>19</v>
          </cell>
          <cell r="CR38">
            <v>11</v>
          </cell>
          <cell r="CS38" t="str">
            <v>19 tahun, 11 bulan, 0 hari</v>
          </cell>
        </row>
        <row r="39">
          <cell r="A39">
            <v>37</v>
          </cell>
          <cell r="B39" t="str">
            <v>SUTARMI</v>
          </cell>
          <cell r="C39" t="str">
            <v>19610704 198602 2 005</v>
          </cell>
          <cell r="D39" t="str">
            <v>Penata Md. Tk. I, III/b</v>
          </cell>
          <cell r="E39" t="str">
            <v>01 APRIL 2002</v>
          </cell>
          <cell r="F39" t="str">
            <v>KLATEN</v>
          </cell>
          <cell r="G39" t="str">
            <v>04 JULI 1961</v>
          </cell>
          <cell r="H39" t="str">
            <v>Perempuan</v>
          </cell>
          <cell r="I39" t="str">
            <v>ISLAM</v>
          </cell>
          <cell r="J39" t="str">
            <v>Ds. Depok Rt 01 Rw 01 Kec. Toroh Kab. Grobogan</v>
          </cell>
          <cell r="K39" t="str">
            <v>01 PEBRUARI 1986</v>
          </cell>
          <cell r="L39" t="str">
            <v>PNSD</v>
          </cell>
          <cell r="M39" t="str">
            <v>PEGAWAI TETAP</v>
          </cell>
          <cell r="N39">
            <v>2260400</v>
          </cell>
          <cell r="O39">
            <v>2695200</v>
          </cell>
          <cell r="P39" t="str">
            <v>PENATA MUDA TK.I</v>
          </cell>
          <cell r="Q39" t="str">
            <v>2</v>
          </cell>
          <cell r="R39" t="str">
            <v>III/b</v>
          </cell>
          <cell r="S39" t="str">
            <v>19</v>
          </cell>
          <cell r="T39" t="str">
            <v>02</v>
          </cell>
          <cell r="U39" t="str">
            <v>24</v>
          </cell>
          <cell r="V39" t="str">
            <v>02</v>
          </cell>
          <cell r="W39" t="str">
            <v>Ngadimo</v>
          </cell>
          <cell r="X39" t="str">
            <v>Klaten</v>
          </cell>
          <cell r="Y39" t="str">
            <v>06-10-1996</v>
          </cell>
          <cell r="Z39" t="str">
            <v>-</v>
          </cell>
          <cell r="AA39" t="str">
            <v>Swasta</v>
          </cell>
          <cell r="AB39" t="str">
            <v>13-03-1988</v>
          </cell>
          <cell r="AC39">
            <v>1500000</v>
          </cell>
          <cell r="AD39" t="str">
            <v>Nita Irlya</v>
          </cell>
          <cell r="AE39" t="str">
            <v>Klaten</v>
          </cell>
          <cell r="AF39" t="str">
            <v>30-09-1988</v>
          </cell>
          <cell r="AG39" t="str">
            <v>A.K.</v>
          </cell>
          <cell r="AH39" t="str">
            <v>I</v>
          </cell>
          <cell r="AI39" t="str">
            <v>Perempuan</v>
          </cell>
          <cell r="AJ39" t="str">
            <v>-</v>
          </cell>
          <cell r="AK39" t="str">
            <v>Kuliah</v>
          </cell>
          <cell r="AL39" t="str">
            <v>Dapat</v>
          </cell>
          <cell r="AM39" t="str">
            <v>Gandung Adi Tantoko</v>
          </cell>
          <cell r="AN39" t="str">
            <v>Klaten</v>
          </cell>
          <cell r="AO39" t="str">
            <v>06-09-1995</v>
          </cell>
          <cell r="AP39" t="str">
            <v>A.K.</v>
          </cell>
          <cell r="AQ39" t="str">
            <v>I</v>
          </cell>
          <cell r="AR39" t="str">
            <v>Laki-laki</v>
          </cell>
          <cell r="AS39" t="str">
            <v>-</v>
          </cell>
          <cell r="AT39" t="str">
            <v>Sekolah</v>
          </cell>
          <cell r="AU39" t="str">
            <v>Dapat</v>
          </cell>
          <cell r="AV39" t="str">
            <v>Distra Dea Anantia</v>
          </cell>
          <cell r="AW39" t="str">
            <v>Purwodadi</v>
          </cell>
          <cell r="AX39">
            <v>38890</v>
          </cell>
          <cell r="AY39" t="str">
            <v>A.K</v>
          </cell>
          <cell r="AZ39" t="str">
            <v>I</v>
          </cell>
          <cell r="BA39" t="str">
            <v>Perempuan</v>
          </cell>
          <cell r="BB39" t="str">
            <v>-</v>
          </cell>
          <cell r="BC39" t="str">
            <v>-</v>
          </cell>
          <cell r="BD39" t="str">
            <v>Tidak</v>
          </cell>
          <cell r="BE39" t="str">
            <v>-</v>
          </cell>
          <cell r="BF39" t="str">
            <v>-</v>
          </cell>
          <cell r="BG39" t="str">
            <v>-</v>
          </cell>
          <cell r="BH39" t="str">
            <v>-</v>
          </cell>
          <cell r="BI39" t="str">
            <v>-</v>
          </cell>
          <cell r="BJ39" t="str">
            <v>-</v>
          </cell>
          <cell r="BK39" t="str">
            <v>-</v>
          </cell>
          <cell r="BL39" t="str">
            <v>-</v>
          </cell>
          <cell r="BM39" t="str">
            <v>-</v>
          </cell>
          <cell r="BN39" t="str">
            <v>-</v>
          </cell>
          <cell r="BO39" t="str">
            <v>-</v>
          </cell>
          <cell r="BP39" t="str">
            <v>-</v>
          </cell>
          <cell r="BQ39" t="str">
            <v>-</v>
          </cell>
          <cell r="BR39" t="str">
            <v>-</v>
          </cell>
          <cell r="BS39" t="str">
            <v>-</v>
          </cell>
          <cell r="BT39" t="str">
            <v>-</v>
          </cell>
          <cell r="BU39" t="str">
            <v>-</v>
          </cell>
          <cell r="BV39" t="str">
            <v>-</v>
          </cell>
          <cell r="BW39" t="str">
            <v>-</v>
          </cell>
          <cell r="BX39" t="str">
            <v>-</v>
          </cell>
          <cell r="BY39" t="str">
            <v>-</v>
          </cell>
          <cell r="BZ39" t="str">
            <v>-</v>
          </cell>
          <cell r="CA39" t="str">
            <v>-</v>
          </cell>
          <cell r="CB39" t="str">
            <v>-</v>
          </cell>
          <cell r="CC39" t="str">
            <v>-</v>
          </cell>
          <cell r="CD39" t="str">
            <v>-</v>
          </cell>
          <cell r="CE39" t="str">
            <v>-</v>
          </cell>
          <cell r="CF39" t="str">
            <v>-</v>
          </cell>
          <cell r="CG39" t="str">
            <v>-</v>
          </cell>
          <cell r="CH39" t="str">
            <v>-</v>
          </cell>
          <cell r="CI39" t="str">
            <v>-</v>
          </cell>
          <cell r="CJ39" t="str">
            <v>-</v>
          </cell>
          <cell r="CK39" t="str">
            <v>-</v>
          </cell>
          <cell r="CL39" t="str">
            <v>-</v>
          </cell>
          <cell r="CM39" t="str">
            <v>-</v>
          </cell>
          <cell r="CN39" t="str">
            <v>-</v>
          </cell>
          <cell r="CO39">
            <v>31444</v>
          </cell>
          <cell r="CQ39">
            <v>24</v>
          </cell>
          <cell r="CR39">
            <v>11</v>
          </cell>
          <cell r="CS39" t="str">
            <v>24 tahun, 11 bulan, 0 hari</v>
          </cell>
        </row>
        <row r="40">
          <cell r="A40">
            <v>38</v>
          </cell>
          <cell r="B40" t="str">
            <v>DWI BUDI PRASETYA, S.PD.</v>
          </cell>
          <cell r="C40" t="str">
            <v>19710625 200701 1 014</v>
          </cell>
          <cell r="D40" t="str">
            <v>Penata Muda, III/a</v>
          </cell>
          <cell r="E40" t="str">
            <v>01 OKTOBER 2010</v>
          </cell>
          <cell r="F40" t="str">
            <v>GROBOGAN</v>
          </cell>
          <cell r="G40" t="str">
            <v>25 JUNI 1971</v>
          </cell>
          <cell r="H40" t="str">
            <v>Laki-laki</v>
          </cell>
          <cell r="I40" t="str">
            <v>ISLAM</v>
          </cell>
          <cell r="J40" t="str">
            <v>Jl. A. Yani 194 Kuripan Purwodadi Grobogan</v>
          </cell>
          <cell r="K40" t="str">
            <v>01 OKTOBER 2007</v>
          </cell>
          <cell r="L40" t="str">
            <v>PNSD</v>
          </cell>
          <cell r="M40" t="str">
            <v>PEGAWAI TETAP</v>
          </cell>
          <cell r="N40">
            <v>1968200</v>
          </cell>
          <cell r="O40">
            <v>2537400</v>
          </cell>
          <cell r="P40" t="str">
            <v>GURU MADYA</v>
          </cell>
          <cell r="Q40" t="str">
            <v>3</v>
          </cell>
          <cell r="R40" t="str">
            <v>III/a</v>
          </cell>
          <cell r="S40" t="str">
            <v>03</v>
          </cell>
          <cell r="T40" t="str">
            <v>04</v>
          </cell>
          <cell r="U40" t="str">
            <v>09</v>
          </cell>
          <cell r="V40" t="str">
            <v>10</v>
          </cell>
          <cell r="W40" t="str">
            <v>Danik Istiyarti</v>
          </cell>
          <cell r="X40" t="str">
            <v>Klaten</v>
          </cell>
          <cell r="Y40" t="str">
            <v>27-02-1972</v>
          </cell>
          <cell r="Z40" t="str">
            <v>-</v>
          </cell>
          <cell r="AA40" t="str">
            <v>-</v>
          </cell>
          <cell r="AB40" t="str">
            <v>04-05-1997</v>
          </cell>
          <cell r="AC40" t="str">
            <v>-</v>
          </cell>
          <cell r="AD40" t="str">
            <v>Irvan Prasdiya Utama</v>
          </cell>
          <cell r="AE40" t="str">
            <v>Grobogan</v>
          </cell>
          <cell r="AF40" t="str">
            <v>26-01-1998</v>
          </cell>
          <cell r="AG40" t="str">
            <v>A.K.</v>
          </cell>
          <cell r="AH40" t="str">
            <v>I</v>
          </cell>
          <cell r="AI40" t="str">
            <v>Laki-laki</v>
          </cell>
          <cell r="AJ40" t="str">
            <v>-</v>
          </cell>
          <cell r="AK40" t="str">
            <v>Sekolah</v>
          </cell>
          <cell r="AL40" t="str">
            <v>Dapat</v>
          </cell>
          <cell r="AM40" t="str">
            <v>Fadhila Pradiyaningrum</v>
          </cell>
          <cell r="AN40" t="str">
            <v>Grobogan</v>
          </cell>
          <cell r="AO40" t="str">
            <v>15-10-2001</v>
          </cell>
          <cell r="AP40" t="str">
            <v>A.K.</v>
          </cell>
          <cell r="AQ40" t="str">
            <v>I</v>
          </cell>
          <cell r="AR40" t="str">
            <v>Perempuan</v>
          </cell>
          <cell r="AS40" t="str">
            <v>-</v>
          </cell>
          <cell r="AT40" t="str">
            <v>Sekolah</v>
          </cell>
          <cell r="AU40" t="str">
            <v>Dapat</v>
          </cell>
          <cell r="AV40" t="str">
            <v>-</v>
          </cell>
          <cell r="AW40" t="str">
            <v>-</v>
          </cell>
          <cell r="AX40" t="str">
            <v>-</v>
          </cell>
          <cell r="AY40" t="str">
            <v>-</v>
          </cell>
          <cell r="AZ40" t="str">
            <v>-</v>
          </cell>
          <cell r="BA40" t="str">
            <v>-</v>
          </cell>
          <cell r="BB40" t="str">
            <v>-</v>
          </cell>
          <cell r="BC40" t="str">
            <v>-</v>
          </cell>
          <cell r="BD40" t="str">
            <v>-</v>
          </cell>
          <cell r="BE40" t="str">
            <v>-</v>
          </cell>
          <cell r="BF40" t="str">
            <v>-</v>
          </cell>
          <cell r="BG40" t="str">
            <v>-</v>
          </cell>
          <cell r="BH40" t="str">
            <v>-</v>
          </cell>
          <cell r="BI40" t="str">
            <v>-</v>
          </cell>
          <cell r="BJ40" t="str">
            <v>-</v>
          </cell>
          <cell r="BK40" t="str">
            <v>-</v>
          </cell>
          <cell r="BL40" t="str">
            <v>-</v>
          </cell>
          <cell r="BM40" t="str">
            <v>-</v>
          </cell>
          <cell r="BN40" t="str">
            <v>-</v>
          </cell>
          <cell r="BO40" t="str">
            <v>-</v>
          </cell>
          <cell r="BP40" t="str">
            <v>-</v>
          </cell>
          <cell r="BQ40" t="str">
            <v>-</v>
          </cell>
          <cell r="BR40" t="str">
            <v>-</v>
          </cell>
          <cell r="BS40" t="str">
            <v>-</v>
          </cell>
          <cell r="BT40" t="str">
            <v>-</v>
          </cell>
          <cell r="BU40" t="str">
            <v>-</v>
          </cell>
          <cell r="BV40" t="str">
            <v>-</v>
          </cell>
          <cell r="BW40" t="str">
            <v>-</v>
          </cell>
          <cell r="BX40" t="str">
            <v>-</v>
          </cell>
          <cell r="BY40" t="str">
            <v>-</v>
          </cell>
          <cell r="BZ40" t="str">
            <v>-</v>
          </cell>
          <cell r="CA40" t="str">
            <v>-</v>
          </cell>
          <cell r="CB40" t="str">
            <v>-</v>
          </cell>
          <cell r="CC40" t="str">
            <v>-</v>
          </cell>
          <cell r="CD40" t="str">
            <v>-</v>
          </cell>
          <cell r="CE40" t="str">
            <v>-</v>
          </cell>
          <cell r="CF40" t="str">
            <v>-</v>
          </cell>
          <cell r="CG40" t="str">
            <v>-</v>
          </cell>
          <cell r="CH40" t="str">
            <v>-</v>
          </cell>
          <cell r="CI40" t="str">
            <v>-</v>
          </cell>
          <cell r="CJ40" t="str">
            <v>-</v>
          </cell>
          <cell r="CK40" t="str">
            <v>-</v>
          </cell>
          <cell r="CL40" t="str">
            <v>-</v>
          </cell>
          <cell r="CM40" t="str">
            <v>-</v>
          </cell>
          <cell r="CN40" t="str">
            <v>-</v>
          </cell>
          <cell r="CO40">
            <v>39356</v>
          </cell>
          <cell r="CQ40">
            <v>3</v>
          </cell>
          <cell r="CR40">
            <v>3</v>
          </cell>
          <cell r="CS40" t="str">
            <v>3 tahun, 3 bulan, 0 hari</v>
          </cell>
        </row>
        <row r="41">
          <cell r="A41">
            <v>39</v>
          </cell>
          <cell r="B41" t="str">
            <v>LULUK TRI BUDI WIJATMIKO,S.Pd</v>
          </cell>
          <cell r="C41" t="str">
            <v>19740505 200701 1 018</v>
          </cell>
          <cell r="D41" t="str">
            <v>Penata Muda, III/a</v>
          </cell>
          <cell r="E41" t="str">
            <v>01 JANUARI 2007</v>
          </cell>
          <cell r="F41" t="str">
            <v>GROBOGAN</v>
          </cell>
          <cell r="G41" t="str">
            <v>05 MEI 1974</v>
          </cell>
          <cell r="H41" t="str">
            <v>Laki-laki</v>
          </cell>
          <cell r="I41" t="str">
            <v>ISLAM</v>
          </cell>
          <cell r="J41" t="str">
            <v>Depok Utara Rt 07 Rw 01 Ds. Depok Kec. Toroh Kab. Grobogan</v>
          </cell>
          <cell r="K41" t="str">
            <v>01 JANUARI 2007</v>
          </cell>
          <cell r="L41" t="str">
            <v>PNSD</v>
          </cell>
          <cell r="M41" t="str">
            <v>PEGAWAI TETAP</v>
          </cell>
          <cell r="N41">
            <v>1968200</v>
          </cell>
          <cell r="O41">
            <v>2452500</v>
          </cell>
          <cell r="P41" t="str">
            <v>GURU MADYA</v>
          </cell>
          <cell r="Q41" t="str">
            <v>3</v>
          </cell>
          <cell r="R41" t="str">
            <v>III/a</v>
          </cell>
          <cell r="S41" t="str">
            <v>10</v>
          </cell>
          <cell r="T41" t="str">
            <v>05</v>
          </cell>
          <cell r="U41" t="str">
            <v>10</v>
          </cell>
          <cell r="V41" t="str">
            <v>05</v>
          </cell>
          <cell r="W41" t="str">
            <v>Erna Kuncah Rini</v>
          </cell>
          <cell r="X41" t="str">
            <v>Grobogan</v>
          </cell>
          <cell r="Y41" t="str">
            <v>19-11-1978</v>
          </cell>
          <cell r="Z41" t="str">
            <v>-</v>
          </cell>
          <cell r="AA41" t="str">
            <v>Swasta</v>
          </cell>
          <cell r="AB41" t="str">
            <v>13-01-2006</v>
          </cell>
          <cell r="AC41" t="str">
            <v>-</v>
          </cell>
          <cell r="AD41" t="str">
            <v>Dhorif Awalluna Sauma F</v>
          </cell>
          <cell r="AE41" t="str">
            <v>Grobogan</v>
          </cell>
          <cell r="AF41" t="str">
            <v>14-10-2006</v>
          </cell>
          <cell r="AG41" t="str">
            <v>A.K.</v>
          </cell>
          <cell r="AH41" t="str">
            <v>I</v>
          </cell>
          <cell r="AI41" t="str">
            <v>Laki-laki</v>
          </cell>
          <cell r="AJ41" t="str">
            <v>-</v>
          </cell>
          <cell r="AK41" t="str">
            <v>-</v>
          </cell>
          <cell r="AL41" t="str">
            <v>Dapat</v>
          </cell>
          <cell r="AM41" t="str">
            <v>-</v>
          </cell>
          <cell r="AN41" t="str">
            <v>-</v>
          </cell>
          <cell r="AO41" t="str">
            <v>-</v>
          </cell>
          <cell r="AP41" t="str">
            <v>-</v>
          </cell>
          <cell r="AQ41" t="str">
            <v>-</v>
          </cell>
          <cell r="AR41" t="str">
            <v>-</v>
          </cell>
          <cell r="AS41" t="str">
            <v>-</v>
          </cell>
          <cell r="AT41" t="str">
            <v>-</v>
          </cell>
          <cell r="AU41" t="str">
            <v>-</v>
          </cell>
          <cell r="AV41" t="str">
            <v>-</v>
          </cell>
          <cell r="AW41" t="str">
            <v>-</v>
          </cell>
          <cell r="AX41" t="str">
            <v>-</v>
          </cell>
          <cell r="AY41" t="str">
            <v>-</v>
          </cell>
          <cell r="AZ41" t="str">
            <v>-</v>
          </cell>
          <cell r="BA41" t="str">
            <v>-</v>
          </cell>
          <cell r="BB41" t="str">
            <v>-</v>
          </cell>
          <cell r="BC41" t="str">
            <v>-</v>
          </cell>
          <cell r="BD41" t="str">
            <v>-</v>
          </cell>
          <cell r="BE41" t="str">
            <v>-</v>
          </cell>
          <cell r="BF41" t="str">
            <v>-</v>
          </cell>
          <cell r="BG41" t="str">
            <v>-</v>
          </cell>
          <cell r="BH41" t="str">
            <v>-</v>
          </cell>
          <cell r="BI41" t="str">
            <v>-</v>
          </cell>
          <cell r="BJ41" t="str">
            <v>-</v>
          </cell>
          <cell r="BK41" t="str">
            <v>-</v>
          </cell>
          <cell r="BL41" t="str">
            <v>-</v>
          </cell>
          <cell r="BM41" t="str">
            <v>-</v>
          </cell>
          <cell r="BN41" t="str">
            <v>-</v>
          </cell>
          <cell r="BO41" t="str">
            <v>-</v>
          </cell>
          <cell r="BP41" t="str">
            <v>-</v>
          </cell>
          <cell r="BQ41" t="str">
            <v>-</v>
          </cell>
          <cell r="BR41" t="str">
            <v>-</v>
          </cell>
          <cell r="BS41" t="str">
            <v>-</v>
          </cell>
          <cell r="BT41" t="str">
            <v>-</v>
          </cell>
          <cell r="BU41" t="str">
            <v>-</v>
          </cell>
          <cell r="BV41" t="str">
            <v>-</v>
          </cell>
          <cell r="BW41" t="str">
            <v>-</v>
          </cell>
          <cell r="BX41" t="str">
            <v>-</v>
          </cell>
          <cell r="BY41" t="str">
            <v>-</v>
          </cell>
          <cell r="BZ41" t="str">
            <v>-</v>
          </cell>
          <cell r="CA41" t="str">
            <v>-</v>
          </cell>
          <cell r="CB41" t="str">
            <v>-</v>
          </cell>
          <cell r="CC41" t="str">
            <v>-</v>
          </cell>
          <cell r="CD41" t="str">
            <v>-</v>
          </cell>
          <cell r="CE41" t="str">
            <v>-</v>
          </cell>
          <cell r="CF41" t="str">
            <v>-</v>
          </cell>
          <cell r="CG41" t="str">
            <v>-</v>
          </cell>
          <cell r="CH41" t="str">
            <v>-</v>
          </cell>
          <cell r="CI41" t="str">
            <v>-</v>
          </cell>
          <cell r="CJ41" t="str">
            <v>-</v>
          </cell>
          <cell r="CK41" t="str">
            <v>-</v>
          </cell>
          <cell r="CL41" t="str">
            <v>-</v>
          </cell>
          <cell r="CM41" t="str">
            <v>-</v>
          </cell>
          <cell r="CN41" t="str">
            <v>-</v>
          </cell>
          <cell r="CO41">
            <v>39083</v>
          </cell>
          <cell r="CQ41">
            <v>4</v>
          </cell>
          <cell r="CR41">
            <v>0</v>
          </cell>
          <cell r="CS41" t="str">
            <v>4 tahun, 0 bulan, 0 hari</v>
          </cell>
        </row>
        <row r="42">
          <cell r="A42">
            <v>40</v>
          </cell>
          <cell r="B42" t="str">
            <v>JOKO PRIYANTO, S.PD.</v>
          </cell>
          <cell r="C42" t="str">
            <v>19630919 200801 1 003</v>
          </cell>
          <cell r="D42" t="str">
            <v>Penata Muda, III/a</v>
          </cell>
          <cell r="E42" t="str">
            <v>01 OKTOBER 2009</v>
          </cell>
          <cell r="F42" t="str">
            <v>TOROH</v>
          </cell>
          <cell r="G42" t="str">
            <v>19 SEPTEMBER 1963</v>
          </cell>
          <cell r="H42" t="str">
            <v>Laki-laki</v>
          </cell>
          <cell r="I42" t="str">
            <v>ISLAM</v>
          </cell>
          <cell r="J42" t="str">
            <v>Plosoharjo RT 01 RW 011 Kec. Toroh Kab. Grobogan</v>
          </cell>
          <cell r="K42" t="str">
            <v>01 OKTOBER 2008</v>
          </cell>
          <cell r="L42" t="str">
            <v>PNSD</v>
          </cell>
          <cell r="M42" t="str">
            <v>PEGAWAI TETAP</v>
          </cell>
          <cell r="N42">
            <v>1875000</v>
          </cell>
          <cell r="O42">
            <v>2441800</v>
          </cell>
          <cell r="P42" t="str">
            <v>GURU MADYA</v>
          </cell>
          <cell r="Q42" t="str">
            <v>2</v>
          </cell>
          <cell r="R42" t="str">
            <v>III/a</v>
          </cell>
          <cell r="S42" t="str">
            <v>02</v>
          </cell>
          <cell r="T42" t="str">
            <v>07</v>
          </cell>
          <cell r="U42" t="str">
            <v>08</v>
          </cell>
          <cell r="V42" t="str">
            <v>02</v>
          </cell>
          <cell r="W42" t="str">
            <v>Sunti Puji Lestari</v>
          </cell>
          <cell r="X42" t="str">
            <v>Grobogan</v>
          </cell>
          <cell r="Y42" t="str">
            <v>10-01-1977</v>
          </cell>
          <cell r="Z42" t="str">
            <v>-</v>
          </cell>
          <cell r="AA42" t="str">
            <v>-</v>
          </cell>
          <cell r="AB42" t="str">
            <v>21-08-1997</v>
          </cell>
          <cell r="AC42" t="str">
            <v>-</v>
          </cell>
          <cell r="AD42" t="str">
            <v>Beni Livida Pasadinata</v>
          </cell>
          <cell r="AE42" t="str">
            <v>Grobogan</v>
          </cell>
          <cell r="AF42" t="str">
            <v>12-11-2004</v>
          </cell>
          <cell r="AG42" t="str">
            <v>A.K.</v>
          </cell>
          <cell r="AH42" t="str">
            <v>I</v>
          </cell>
          <cell r="AI42" t="str">
            <v>Laki-laki</v>
          </cell>
          <cell r="AJ42" t="str">
            <v>-</v>
          </cell>
          <cell r="AK42" t="str">
            <v>Sekolah</v>
          </cell>
          <cell r="AL42" t="str">
            <v>Dapat</v>
          </cell>
          <cell r="AM42" t="str">
            <v>Dika Megasmaranto</v>
          </cell>
          <cell r="AN42" t="str">
            <v>Grobogan</v>
          </cell>
          <cell r="AO42" t="str">
            <v>03-02-2010</v>
          </cell>
          <cell r="AP42" t="str">
            <v>A.K.</v>
          </cell>
          <cell r="AQ42" t="str">
            <v>I</v>
          </cell>
          <cell r="AR42" t="str">
            <v>Laki-laki</v>
          </cell>
          <cell r="AS42" t="str">
            <v>-</v>
          </cell>
          <cell r="AT42" t="str">
            <v>-</v>
          </cell>
          <cell r="AU42" t="str">
            <v>Dapat</v>
          </cell>
          <cell r="AV42" t="str">
            <v>-</v>
          </cell>
          <cell r="AW42" t="str">
            <v>-</v>
          </cell>
          <cell r="AX42" t="str">
            <v>-</v>
          </cell>
          <cell r="AY42" t="str">
            <v>-</v>
          </cell>
          <cell r="AZ42" t="str">
            <v>-</v>
          </cell>
          <cell r="BA42" t="str">
            <v>-</v>
          </cell>
          <cell r="BB42" t="str">
            <v>-</v>
          </cell>
          <cell r="BC42" t="str">
            <v>-</v>
          </cell>
          <cell r="BD42" t="str">
            <v>-</v>
          </cell>
          <cell r="BE42" t="str">
            <v>-</v>
          </cell>
          <cell r="BF42" t="str">
            <v>-</v>
          </cell>
          <cell r="BG42" t="str">
            <v>-</v>
          </cell>
          <cell r="BH42" t="str">
            <v>-</v>
          </cell>
          <cell r="BI42" t="str">
            <v>-</v>
          </cell>
          <cell r="BJ42" t="str">
            <v>-</v>
          </cell>
          <cell r="BK42" t="str">
            <v>-</v>
          </cell>
          <cell r="BL42" t="str">
            <v>-</v>
          </cell>
          <cell r="BM42" t="str">
            <v>-</v>
          </cell>
          <cell r="BN42" t="str">
            <v>-</v>
          </cell>
          <cell r="BO42" t="str">
            <v>-</v>
          </cell>
          <cell r="BP42" t="str">
            <v>-</v>
          </cell>
          <cell r="BQ42" t="str">
            <v>-</v>
          </cell>
          <cell r="BR42" t="str">
            <v>-</v>
          </cell>
          <cell r="BS42" t="str">
            <v>-</v>
          </cell>
          <cell r="BT42" t="str">
            <v>-</v>
          </cell>
          <cell r="BU42" t="str">
            <v>-</v>
          </cell>
          <cell r="BV42" t="str">
            <v>-</v>
          </cell>
          <cell r="BW42" t="str">
            <v>-</v>
          </cell>
          <cell r="BX42" t="str">
            <v>-</v>
          </cell>
          <cell r="BY42" t="str">
            <v>-</v>
          </cell>
          <cell r="BZ42" t="str">
            <v>-</v>
          </cell>
          <cell r="CA42" t="str">
            <v>-</v>
          </cell>
          <cell r="CB42" t="str">
            <v>-</v>
          </cell>
          <cell r="CC42" t="str">
            <v>-</v>
          </cell>
          <cell r="CD42" t="str">
            <v>-</v>
          </cell>
          <cell r="CE42" t="str">
            <v>-</v>
          </cell>
          <cell r="CF42" t="str">
            <v>-</v>
          </cell>
          <cell r="CG42" t="str">
            <v>-</v>
          </cell>
          <cell r="CH42" t="str">
            <v>-</v>
          </cell>
          <cell r="CI42" t="str">
            <v>-</v>
          </cell>
          <cell r="CJ42" t="str">
            <v>-</v>
          </cell>
          <cell r="CK42" t="str">
            <v>-</v>
          </cell>
          <cell r="CL42" t="str">
            <v>-</v>
          </cell>
          <cell r="CM42" t="str">
            <v>-</v>
          </cell>
          <cell r="CN42" t="str">
            <v>-</v>
          </cell>
          <cell r="CO42">
            <v>39722</v>
          </cell>
          <cell r="CQ42">
            <v>2</v>
          </cell>
          <cell r="CR42">
            <v>3</v>
          </cell>
          <cell r="CS42" t="str">
            <v>2 tahun, 3 bulan, 0 hari</v>
          </cell>
        </row>
        <row r="43">
          <cell r="A43">
            <v>41</v>
          </cell>
          <cell r="B43" t="str">
            <v>DIDIK PRANOWO SESA,S.PD.</v>
          </cell>
          <cell r="C43" t="str">
            <v>19740717 200801 1 008</v>
          </cell>
          <cell r="D43" t="str">
            <v>Penata Muda, III/a</v>
          </cell>
          <cell r="E43" t="str">
            <v>01 OKTOBER 2009</v>
          </cell>
          <cell r="F43" t="str">
            <v>GROBOGAN</v>
          </cell>
          <cell r="G43" t="str">
            <v>17 JULI 1974</v>
          </cell>
          <cell r="H43" t="str">
            <v>Laki-laki</v>
          </cell>
          <cell r="I43" t="str">
            <v>ISLAM</v>
          </cell>
          <cell r="J43" t="str">
            <v>Rt 01 Rw 01 Ds. Genengadal Kec. Toroh Kab. Grobogan</v>
          </cell>
          <cell r="K43" t="str">
            <v>01 JANUARI 2008</v>
          </cell>
          <cell r="L43" t="str">
            <v>PNSD</v>
          </cell>
          <cell r="M43" t="str">
            <v>PEGAWAI TETAP</v>
          </cell>
          <cell r="N43">
            <v>1875000</v>
          </cell>
          <cell r="O43">
            <v>2441800</v>
          </cell>
          <cell r="P43" t="str">
            <v>GURU MADYA</v>
          </cell>
          <cell r="Q43" t="str">
            <v>3</v>
          </cell>
          <cell r="R43" t="str">
            <v>III/a</v>
          </cell>
          <cell r="S43" t="str">
            <v>02</v>
          </cell>
          <cell r="T43" t="str">
            <v>06</v>
          </cell>
          <cell r="U43" t="str">
            <v>08</v>
          </cell>
          <cell r="V43" t="str">
            <v>00</v>
          </cell>
          <cell r="W43" t="str">
            <v>Umiyati</v>
          </cell>
          <cell r="X43" t="str">
            <v>Grobogan</v>
          </cell>
          <cell r="Y43" t="str">
            <v>11-03-1985</v>
          </cell>
          <cell r="Z43" t="str">
            <v>-</v>
          </cell>
          <cell r="AA43" t="str">
            <v>Swasta</v>
          </cell>
          <cell r="AB43" t="str">
            <v>10-02-2004</v>
          </cell>
          <cell r="AC43" t="str">
            <v>-</v>
          </cell>
          <cell r="AD43" t="str">
            <v>Ardida Yudhistira Cakrawerta</v>
          </cell>
          <cell r="AE43" t="str">
            <v>Grobogan</v>
          </cell>
          <cell r="AF43" t="str">
            <v>16-04-2005</v>
          </cell>
          <cell r="AG43" t="str">
            <v>A.K.</v>
          </cell>
          <cell r="AH43" t="str">
            <v>I</v>
          </cell>
          <cell r="AI43" t="str">
            <v>Laki-laki</v>
          </cell>
          <cell r="AJ43" t="str">
            <v>-</v>
          </cell>
          <cell r="AK43" t="str">
            <v>-</v>
          </cell>
          <cell r="AL43" t="str">
            <v>Dapat</v>
          </cell>
          <cell r="AM43" t="str">
            <v>Aninditya Hayu Pramesty</v>
          </cell>
          <cell r="AN43" t="str">
            <v>Grobogan</v>
          </cell>
          <cell r="AO43" t="str">
            <v>20-11-2009</v>
          </cell>
          <cell r="AP43" t="str">
            <v>A.K.</v>
          </cell>
          <cell r="AQ43" t="str">
            <v>I</v>
          </cell>
          <cell r="AR43" t="str">
            <v>Perempuan</v>
          </cell>
          <cell r="AS43" t="str">
            <v>-</v>
          </cell>
          <cell r="AT43" t="str">
            <v>-</v>
          </cell>
          <cell r="AU43" t="str">
            <v>Dapat</v>
          </cell>
          <cell r="AV43" t="str">
            <v>-</v>
          </cell>
          <cell r="AW43" t="str">
            <v>-</v>
          </cell>
          <cell r="AX43" t="str">
            <v>-</v>
          </cell>
          <cell r="AY43" t="str">
            <v>-</v>
          </cell>
          <cell r="AZ43" t="str">
            <v>-</v>
          </cell>
          <cell r="BA43" t="str">
            <v>-</v>
          </cell>
          <cell r="BB43" t="str">
            <v>-</v>
          </cell>
          <cell r="BC43" t="str">
            <v>-</v>
          </cell>
          <cell r="BD43" t="str">
            <v>-</v>
          </cell>
          <cell r="BE43" t="str">
            <v>-</v>
          </cell>
          <cell r="BF43" t="str">
            <v>-</v>
          </cell>
          <cell r="BG43" t="str">
            <v>-</v>
          </cell>
          <cell r="BH43" t="str">
            <v>-</v>
          </cell>
          <cell r="BI43" t="str">
            <v>-</v>
          </cell>
          <cell r="BJ43" t="str">
            <v>-</v>
          </cell>
          <cell r="BK43" t="str">
            <v>-</v>
          </cell>
          <cell r="BL43" t="str">
            <v>-</v>
          </cell>
          <cell r="BM43" t="str">
            <v>-</v>
          </cell>
          <cell r="BN43" t="str">
            <v>-</v>
          </cell>
          <cell r="BO43" t="str">
            <v>-</v>
          </cell>
          <cell r="BP43" t="str">
            <v>-</v>
          </cell>
          <cell r="BQ43" t="str">
            <v>-</v>
          </cell>
          <cell r="BR43" t="str">
            <v>-</v>
          </cell>
          <cell r="BS43" t="str">
            <v>-</v>
          </cell>
          <cell r="BT43" t="str">
            <v>-</v>
          </cell>
          <cell r="BU43" t="str">
            <v>-</v>
          </cell>
          <cell r="BV43" t="str">
            <v>-</v>
          </cell>
          <cell r="BW43" t="str">
            <v>-</v>
          </cell>
          <cell r="BX43" t="str">
            <v>-</v>
          </cell>
          <cell r="BY43" t="str">
            <v>-</v>
          </cell>
          <cell r="BZ43" t="str">
            <v>-</v>
          </cell>
          <cell r="CA43" t="str">
            <v>-</v>
          </cell>
          <cell r="CB43" t="str">
            <v>-</v>
          </cell>
          <cell r="CC43" t="str">
            <v>-</v>
          </cell>
          <cell r="CD43" t="str">
            <v>-</v>
          </cell>
          <cell r="CE43" t="str">
            <v>-</v>
          </cell>
          <cell r="CF43" t="str">
            <v>-</v>
          </cell>
          <cell r="CG43" t="str">
            <v>-</v>
          </cell>
          <cell r="CH43" t="str">
            <v>-</v>
          </cell>
          <cell r="CI43" t="str">
            <v>-</v>
          </cell>
          <cell r="CJ43" t="str">
            <v>-</v>
          </cell>
          <cell r="CK43" t="str">
            <v>-</v>
          </cell>
          <cell r="CL43" t="str">
            <v>-</v>
          </cell>
          <cell r="CM43" t="str">
            <v>-</v>
          </cell>
          <cell r="CN43" t="str">
            <v>-</v>
          </cell>
          <cell r="CO43">
            <v>39448</v>
          </cell>
          <cell r="CQ43">
            <v>3</v>
          </cell>
          <cell r="CR43">
            <v>0</v>
          </cell>
          <cell r="CS43" t="str">
            <v>3 tahun, 0 bulan, 0 hari</v>
          </cell>
        </row>
        <row r="44">
          <cell r="A44">
            <v>42</v>
          </cell>
          <cell r="B44" t="str">
            <v>SLAMET PRIYANTO, S.PD.</v>
          </cell>
          <cell r="C44" t="str">
            <v>19710820 200801 1 007</v>
          </cell>
          <cell r="D44" t="str">
            <v>Penata Muda, III/a</v>
          </cell>
          <cell r="E44" t="str">
            <v>01 OKTOBER 2009</v>
          </cell>
          <cell r="F44" t="str">
            <v>GROBOGAN</v>
          </cell>
          <cell r="G44" t="str">
            <v>20 AGUSTUS 1971</v>
          </cell>
          <cell r="H44" t="str">
            <v>Laki-laki</v>
          </cell>
          <cell r="I44" t="str">
            <v>ISLAM</v>
          </cell>
          <cell r="J44" t="str">
            <v>Katelan Rt. 01 Rw. 03 Plosoharjo Toroh Grobogan</v>
          </cell>
          <cell r="K44" t="str">
            <v>01 OKTOBER 2008</v>
          </cell>
          <cell r="L44" t="str">
            <v>PNSD</v>
          </cell>
          <cell r="M44" t="str">
            <v>PEGAWAI TETAP</v>
          </cell>
          <cell r="N44">
            <v>1830100</v>
          </cell>
          <cell r="O44">
            <v>2385700</v>
          </cell>
          <cell r="P44" t="str">
            <v>GURU MADYA</v>
          </cell>
          <cell r="Q44" t="str">
            <v>3</v>
          </cell>
          <cell r="R44" t="str">
            <v>III/a</v>
          </cell>
          <cell r="S44" t="str">
            <v>02</v>
          </cell>
          <cell r="T44" t="str">
            <v>04</v>
          </cell>
          <cell r="U44" t="str">
            <v>05</v>
          </cell>
          <cell r="V44" t="str">
            <v>04</v>
          </cell>
          <cell r="W44" t="str">
            <v>Retnowati</v>
          </cell>
          <cell r="X44" t="str">
            <v>Grobogan</v>
          </cell>
          <cell r="Y44" t="str">
            <v>09-01-1974</v>
          </cell>
          <cell r="Z44" t="str">
            <v>-</v>
          </cell>
          <cell r="AA44" t="str">
            <v>Swasta</v>
          </cell>
          <cell r="AB44" t="str">
            <v>18-05-2001</v>
          </cell>
          <cell r="AC44" t="str">
            <v>-</v>
          </cell>
          <cell r="AD44" t="str">
            <v>Candha Aji Prakoso</v>
          </cell>
          <cell r="AE44" t="str">
            <v>Grobogan</v>
          </cell>
          <cell r="AF44" t="str">
            <v>06-04-2002</v>
          </cell>
          <cell r="AG44" t="str">
            <v>A.K.</v>
          </cell>
          <cell r="AH44" t="str">
            <v>I</v>
          </cell>
          <cell r="AI44" t="str">
            <v>Laki-laki</v>
          </cell>
          <cell r="AJ44" t="str">
            <v>-</v>
          </cell>
          <cell r="AK44" t="str">
            <v>Sekolah</v>
          </cell>
          <cell r="AL44" t="str">
            <v>Dapat</v>
          </cell>
          <cell r="AM44" t="str">
            <v>Luktio Aji Jati Nugroho</v>
          </cell>
          <cell r="AN44" t="str">
            <v>Grobogan</v>
          </cell>
          <cell r="AO44" t="str">
            <v>06-02-2006</v>
          </cell>
          <cell r="AP44" t="str">
            <v>A.K.</v>
          </cell>
          <cell r="AQ44" t="str">
            <v>I</v>
          </cell>
          <cell r="AR44" t="str">
            <v>Laki-laki</v>
          </cell>
          <cell r="AS44" t="str">
            <v>-</v>
          </cell>
          <cell r="AT44" t="str">
            <v>-</v>
          </cell>
          <cell r="AU44" t="str">
            <v>Dapat</v>
          </cell>
          <cell r="AV44" t="str">
            <v>-</v>
          </cell>
          <cell r="AW44" t="str">
            <v>-</v>
          </cell>
          <cell r="AX44" t="str">
            <v>-</v>
          </cell>
          <cell r="AY44" t="str">
            <v>-</v>
          </cell>
          <cell r="AZ44" t="str">
            <v>-</v>
          </cell>
          <cell r="BA44" t="str">
            <v>-</v>
          </cell>
          <cell r="BB44" t="str">
            <v>-</v>
          </cell>
          <cell r="BC44" t="str">
            <v>-</v>
          </cell>
          <cell r="BD44" t="str">
            <v>-</v>
          </cell>
          <cell r="BE44" t="str">
            <v>-</v>
          </cell>
          <cell r="BF44" t="str">
            <v>-</v>
          </cell>
          <cell r="BG44" t="str">
            <v>-</v>
          </cell>
          <cell r="BH44" t="str">
            <v>-</v>
          </cell>
          <cell r="BI44" t="str">
            <v>-</v>
          </cell>
          <cell r="BJ44" t="str">
            <v>-</v>
          </cell>
          <cell r="BK44" t="str">
            <v>-</v>
          </cell>
          <cell r="BL44" t="str">
            <v>-</v>
          </cell>
          <cell r="BM44" t="str">
            <v>-</v>
          </cell>
          <cell r="BN44" t="str">
            <v>-</v>
          </cell>
          <cell r="BO44" t="str">
            <v>-</v>
          </cell>
          <cell r="BP44" t="str">
            <v>-</v>
          </cell>
          <cell r="BQ44" t="str">
            <v>-</v>
          </cell>
          <cell r="BR44" t="str">
            <v>-</v>
          </cell>
          <cell r="BS44" t="str">
            <v>-</v>
          </cell>
          <cell r="BT44" t="str">
            <v>-</v>
          </cell>
          <cell r="BU44" t="str">
            <v>-</v>
          </cell>
          <cell r="BV44" t="str">
            <v>-</v>
          </cell>
          <cell r="BW44" t="str">
            <v>-</v>
          </cell>
          <cell r="BX44" t="str">
            <v>-</v>
          </cell>
          <cell r="BY44" t="str">
            <v>-</v>
          </cell>
          <cell r="BZ44" t="str">
            <v>-</v>
          </cell>
          <cell r="CA44" t="str">
            <v>-</v>
          </cell>
          <cell r="CB44" t="str">
            <v>-</v>
          </cell>
          <cell r="CC44" t="str">
            <v>-</v>
          </cell>
          <cell r="CD44" t="str">
            <v>-</v>
          </cell>
          <cell r="CE44" t="str">
            <v>-</v>
          </cell>
          <cell r="CF44" t="str">
            <v>-</v>
          </cell>
          <cell r="CG44" t="str">
            <v>-</v>
          </cell>
          <cell r="CH44" t="str">
            <v>-</v>
          </cell>
          <cell r="CI44" t="str">
            <v>-</v>
          </cell>
          <cell r="CJ44" t="str">
            <v>-</v>
          </cell>
          <cell r="CK44" t="str">
            <v>-</v>
          </cell>
          <cell r="CL44" t="str">
            <v>-</v>
          </cell>
          <cell r="CM44" t="str">
            <v>-</v>
          </cell>
          <cell r="CN44" t="str">
            <v>-</v>
          </cell>
          <cell r="CO44">
            <v>39722</v>
          </cell>
          <cell r="CQ44">
            <v>2</v>
          </cell>
          <cell r="CR44">
            <v>3</v>
          </cell>
          <cell r="CS44" t="str">
            <v>2 tahun, 3 bulan, 0 hari</v>
          </cell>
        </row>
        <row r="45">
          <cell r="A45">
            <v>43</v>
          </cell>
          <cell r="B45" t="str">
            <v>YUNI RAHMAWATI H, S.PD.</v>
          </cell>
          <cell r="C45" t="str">
            <v>19800607 200801 2 017</v>
          </cell>
          <cell r="D45" t="str">
            <v>Penata Muda, III/a</v>
          </cell>
          <cell r="E45" t="str">
            <v>01 OKTOBER 2009</v>
          </cell>
          <cell r="F45" t="str">
            <v>GROBOGAN</v>
          </cell>
          <cell r="G45" t="str">
            <v>07 JUNI 1980</v>
          </cell>
          <cell r="H45" t="str">
            <v>Perempuan</v>
          </cell>
          <cell r="I45" t="str">
            <v>ISLAM</v>
          </cell>
          <cell r="J45" t="str">
            <v>Dsn. Gendingan Rt 09 Rw XI Ds. Depok Kec. Toroh Kab. Grobogan</v>
          </cell>
          <cell r="K45" t="str">
            <v>01 JANUARI 2008</v>
          </cell>
          <cell r="L45" t="str">
            <v>PNSD</v>
          </cell>
          <cell r="M45" t="str">
            <v>PEGAWAI TETAP</v>
          </cell>
          <cell r="N45">
            <v>1830100</v>
          </cell>
          <cell r="O45">
            <v>2313300</v>
          </cell>
          <cell r="P45" t="str">
            <v>GURU MADYA</v>
          </cell>
          <cell r="Q45" t="str">
            <v>2</v>
          </cell>
          <cell r="R45" t="str">
            <v>III/a</v>
          </cell>
          <cell r="S45" t="str">
            <v>02</v>
          </cell>
          <cell r="T45" t="str">
            <v>04</v>
          </cell>
          <cell r="U45" t="str">
            <v>05</v>
          </cell>
          <cell r="V45" t="str">
            <v>04</v>
          </cell>
          <cell r="W45" t="str">
            <v>Harun Alfathon</v>
          </cell>
          <cell r="X45" t="str">
            <v>Sukoharjo</v>
          </cell>
          <cell r="Y45" t="str">
            <v>24-12-1977</v>
          </cell>
          <cell r="Z45" t="str">
            <v>-</v>
          </cell>
          <cell r="AA45" t="str">
            <v>Guru</v>
          </cell>
          <cell r="AB45" t="str">
            <v>07-02-2004</v>
          </cell>
          <cell r="AC45">
            <v>887000</v>
          </cell>
          <cell r="AD45" t="str">
            <v>Tiara Rizky Hasanah Putri</v>
          </cell>
          <cell r="AE45" t="str">
            <v>Grobogan</v>
          </cell>
          <cell r="AF45" t="str">
            <v>02-05-2005</v>
          </cell>
          <cell r="AG45" t="str">
            <v>A.K.</v>
          </cell>
          <cell r="AH45" t="str">
            <v>I</v>
          </cell>
          <cell r="AI45" t="str">
            <v>Perempuan</v>
          </cell>
          <cell r="AJ45" t="str">
            <v>-</v>
          </cell>
          <cell r="AK45" t="str">
            <v>Sekolah</v>
          </cell>
          <cell r="AL45" t="str">
            <v>Dapat</v>
          </cell>
          <cell r="AM45" t="str">
            <v>-</v>
          </cell>
          <cell r="AN45" t="str">
            <v>-</v>
          </cell>
          <cell r="AO45" t="str">
            <v>-</v>
          </cell>
          <cell r="AP45" t="str">
            <v>-</v>
          </cell>
          <cell r="AQ45" t="str">
            <v>-</v>
          </cell>
          <cell r="AR45" t="str">
            <v>-</v>
          </cell>
          <cell r="AS45" t="str">
            <v>-</v>
          </cell>
          <cell r="AT45" t="str">
            <v>-</v>
          </cell>
          <cell r="AU45" t="str">
            <v>-</v>
          </cell>
          <cell r="AV45" t="str">
            <v>-</v>
          </cell>
          <cell r="AW45" t="str">
            <v>-</v>
          </cell>
          <cell r="AX45" t="str">
            <v>-</v>
          </cell>
          <cell r="AY45" t="str">
            <v>-</v>
          </cell>
          <cell r="AZ45" t="str">
            <v>-</v>
          </cell>
          <cell r="BA45" t="str">
            <v>-</v>
          </cell>
          <cell r="BB45" t="str">
            <v>-</v>
          </cell>
          <cell r="BC45" t="str">
            <v>-</v>
          </cell>
          <cell r="BD45" t="str">
            <v>-</v>
          </cell>
          <cell r="BE45" t="str">
            <v>-</v>
          </cell>
          <cell r="BF45" t="str">
            <v>-</v>
          </cell>
          <cell r="BG45" t="str">
            <v>-</v>
          </cell>
          <cell r="BH45" t="str">
            <v>-</v>
          </cell>
          <cell r="BI45" t="str">
            <v>-</v>
          </cell>
          <cell r="BJ45" t="str">
            <v>-</v>
          </cell>
          <cell r="BK45" t="str">
            <v>-</v>
          </cell>
          <cell r="BL45" t="str">
            <v>-</v>
          </cell>
          <cell r="BM45" t="str">
            <v>-</v>
          </cell>
          <cell r="BN45" t="str">
            <v>-</v>
          </cell>
          <cell r="BO45" t="str">
            <v>-</v>
          </cell>
          <cell r="BP45" t="str">
            <v>-</v>
          </cell>
          <cell r="BQ45" t="str">
            <v>-</v>
          </cell>
          <cell r="BR45" t="str">
            <v>-</v>
          </cell>
          <cell r="BS45" t="str">
            <v>-</v>
          </cell>
          <cell r="BT45" t="str">
            <v>-</v>
          </cell>
          <cell r="BU45" t="str">
            <v>-</v>
          </cell>
          <cell r="BV45" t="str">
            <v>-</v>
          </cell>
          <cell r="BW45" t="str">
            <v>-</v>
          </cell>
          <cell r="BX45" t="str">
            <v>-</v>
          </cell>
          <cell r="BY45" t="str">
            <v>-</v>
          </cell>
          <cell r="BZ45" t="str">
            <v>-</v>
          </cell>
          <cell r="CA45" t="str">
            <v>-</v>
          </cell>
          <cell r="CB45" t="str">
            <v>-</v>
          </cell>
          <cell r="CC45" t="str">
            <v>-</v>
          </cell>
          <cell r="CD45" t="str">
            <v>-</v>
          </cell>
          <cell r="CE45" t="str">
            <v>-</v>
          </cell>
          <cell r="CF45" t="str">
            <v>-</v>
          </cell>
          <cell r="CG45" t="str">
            <v>-</v>
          </cell>
          <cell r="CH45" t="str">
            <v>-</v>
          </cell>
          <cell r="CI45" t="str">
            <v>-</v>
          </cell>
          <cell r="CJ45" t="str">
            <v>-</v>
          </cell>
          <cell r="CK45" t="str">
            <v>-</v>
          </cell>
          <cell r="CL45" t="str">
            <v>-</v>
          </cell>
          <cell r="CM45" t="str">
            <v>-</v>
          </cell>
          <cell r="CN45" t="str">
            <v>-</v>
          </cell>
          <cell r="CO45">
            <v>39448</v>
          </cell>
          <cell r="CQ45">
            <v>3</v>
          </cell>
          <cell r="CR45">
            <v>0</v>
          </cell>
          <cell r="CS45" t="str">
            <v>3 tahun, 0 bulan, 0 hari</v>
          </cell>
        </row>
        <row r="46">
          <cell r="A46">
            <v>44</v>
          </cell>
          <cell r="B46" t="str">
            <v>PENI NURYANTI, S.PD.</v>
          </cell>
          <cell r="C46" t="str">
            <v>19830313 200604 2 010</v>
          </cell>
          <cell r="D46" t="str">
            <v>Penata Muda, III/a</v>
          </cell>
          <cell r="E46" t="str">
            <v>01 APRIL 2006</v>
          </cell>
          <cell r="F46" t="str">
            <v>KLATEN</v>
          </cell>
          <cell r="G46" t="str">
            <v>13 MARET 1983</v>
          </cell>
          <cell r="H46" t="str">
            <v>Perempuan</v>
          </cell>
          <cell r="I46" t="str">
            <v>ISLAM</v>
          </cell>
          <cell r="J46" t="str">
            <v>Sugihan Rt 04 Rw 06 Toroh Kab. Grobogan</v>
          </cell>
          <cell r="K46" t="str">
            <v>01 APRIL 2006</v>
          </cell>
          <cell r="L46" t="str">
            <v>PNSD</v>
          </cell>
          <cell r="M46" t="str">
            <v>PEGAWAI TETAP</v>
          </cell>
          <cell r="N46">
            <v>1803100</v>
          </cell>
          <cell r="O46">
            <v>2395700</v>
          </cell>
          <cell r="P46" t="str">
            <v>GURU MADYA</v>
          </cell>
          <cell r="Q46" t="str">
            <v>3</v>
          </cell>
          <cell r="R46" t="str">
            <v>III/a</v>
          </cell>
          <cell r="S46" t="str">
            <v>04</v>
          </cell>
          <cell r="T46" t="str">
            <v>00</v>
          </cell>
          <cell r="U46" t="str">
            <v>04</v>
          </cell>
          <cell r="V46" t="str">
            <v>00</v>
          </cell>
          <cell r="W46" t="str">
            <v>Joko Susanto</v>
          </cell>
          <cell r="X46" t="str">
            <v>Grobogan</v>
          </cell>
          <cell r="Y46" t="str">
            <v>07-12-1980</v>
          </cell>
          <cell r="Z46" t="str">
            <v>-</v>
          </cell>
          <cell r="AA46" t="str">
            <v>Swasta</v>
          </cell>
          <cell r="AB46" t="str">
            <v>02-02-2005</v>
          </cell>
          <cell r="AC46">
            <v>2000000</v>
          </cell>
          <cell r="AD46" t="str">
            <v>Nasrudin Fawwaaz</v>
          </cell>
          <cell r="AE46" t="str">
            <v>Grobogan</v>
          </cell>
          <cell r="AF46" t="str">
            <v>23-01-2006</v>
          </cell>
          <cell r="AG46" t="str">
            <v>A.K.</v>
          </cell>
          <cell r="AH46" t="str">
            <v>I</v>
          </cell>
          <cell r="AI46" t="str">
            <v>Laki-laki</v>
          </cell>
          <cell r="AJ46" t="str">
            <v>-</v>
          </cell>
          <cell r="AK46" t="str">
            <v>Sekolah</v>
          </cell>
          <cell r="AL46" t="str">
            <v>Dapat</v>
          </cell>
          <cell r="AM46" t="str">
            <v>Ammar Sholahuddin</v>
          </cell>
          <cell r="AN46" t="str">
            <v>Grobogan</v>
          </cell>
          <cell r="AO46" t="str">
            <v>25-02-2009</v>
          </cell>
          <cell r="AP46" t="str">
            <v>A.K.</v>
          </cell>
          <cell r="AQ46" t="str">
            <v>I</v>
          </cell>
          <cell r="AR46" t="str">
            <v>Laki-laki</v>
          </cell>
          <cell r="AS46" t="str">
            <v>-</v>
          </cell>
          <cell r="AT46" t="str">
            <v>-</v>
          </cell>
          <cell r="AU46" t="str">
            <v>Dapat</v>
          </cell>
          <cell r="AV46" t="str">
            <v>-</v>
          </cell>
          <cell r="AW46" t="str">
            <v>-</v>
          </cell>
          <cell r="AX46" t="str">
            <v>-</v>
          </cell>
          <cell r="AY46" t="str">
            <v>-</v>
          </cell>
          <cell r="AZ46" t="str">
            <v>-</v>
          </cell>
          <cell r="BA46" t="str">
            <v>-</v>
          </cell>
          <cell r="BB46" t="str">
            <v>-</v>
          </cell>
          <cell r="BC46" t="str">
            <v>-</v>
          </cell>
          <cell r="BD46" t="str">
            <v>-</v>
          </cell>
          <cell r="BE46" t="str">
            <v>-</v>
          </cell>
          <cell r="BF46" t="str">
            <v>-</v>
          </cell>
          <cell r="BG46" t="str">
            <v>-</v>
          </cell>
          <cell r="BH46" t="str">
            <v>-</v>
          </cell>
          <cell r="BI46" t="str">
            <v>-</v>
          </cell>
          <cell r="BJ46" t="str">
            <v>-</v>
          </cell>
          <cell r="BK46" t="str">
            <v>-</v>
          </cell>
          <cell r="BL46" t="str">
            <v>-</v>
          </cell>
          <cell r="BM46" t="str">
            <v>-</v>
          </cell>
          <cell r="BN46" t="str">
            <v>-</v>
          </cell>
          <cell r="BO46" t="str">
            <v>-</v>
          </cell>
          <cell r="BP46" t="str">
            <v>-</v>
          </cell>
          <cell r="BQ46" t="str">
            <v>-</v>
          </cell>
          <cell r="BR46" t="str">
            <v>-</v>
          </cell>
          <cell r="BS46" t="str">
            <v>-</v>
          </cell>
          <cell r="BT46" t="str">
            <v>-</v>
          </cell>
          <cell r="BU46" t="str">
            <v>-</v>
          </cell>
          <cell r="BV46" t="str">
            <v>-</v>
          </cell>
          <cell r="BW46" t="str">
            <v>-</v>
          </cell>
          <cell r="BX46" t="str">
            <v>-</v>
          </cell>
          <cell r="BY46" t="str">
            <v>-</v>
          </cell>
          <cell r="BZ46" t="str">
            <v>-</v>
          </cell>
          <cell r="CA46" t="str">
            <v>-</v>
          </cell>
          <cell r="CB46" t="str">
            <v>-</v>
          </cell>
          <cell r="CC46" t="str">
            <v>-</v>
          </cell>
          <cell r="CD46" t="str">
            <v>-</v>
          </cell>
          <cell r="CE46" t="str">
            <v>-</v>
          </cell>
          <cell r="CF46" t="str">
            <v>-</v>
          </cell>
          <cell r="CG46" t="str">
            <v>-</v>
          </cell>
          <cell r="CH46" t="str">
            <v>-</v>
          </cell>
          <cell r="CI46" t="str">
            <v>-</v>
          </cell>
          <cell r="CJ46" t="str">
            <v>-</v>
          </cell>
          <cell r="CK46" t="str">
            <v>-</v>
          </cell>
          <cell r="CL46" t="str">
            <v>-</v>
          </cell>
          <cell r="CM46" t="str">
            <v>-</v>
          </cell>
          <cell r="CN46" t="str">
            <v>-</v>
          </cell>
          <cell r="CO46">
            <v>38808</v>
          </cell>
          <cell r="CQ46">
            <v>4</v>
          </cell>
          <cell r="CR46">
            <v>9</v>
          </cell>
          <cell r="CS46" t="str">
            <v>4 tahun, 9 bulan, 0 hari</v>
          </cell>
        </row>
        <row r="47">
          <cell r="A47">
            <v>45</v>
          </cell>
          <cell r="B47" t="str">
            <v>MUSLIKAH</v>
          </cell>
          <cell r="C47" t="str">
            <v>19660409 198902 2 001</v>
          </cell>
          <cell r="D47" t="str">
            <v>Penata Muda, III/a</v>
          </cell>
          <cell r="E47" t="str">
            <v>01 OKTOBER 2008</v>
          </cell>
          <cell r="F47" t="str">
            <v>Purwodadi</v>
          </cell>
          <cell r="G47" t="str">
            <v>09 APRIL 1966</v>
          </cell>
          <cell r="H47" t="str">
            <v>Perempuan</v>
          </cell>
          <cell r="I47" t="str">
            <v>ISLAM</v>
          </cell>
          <cell r="J47" t="str">
            <v>Ds. Depok Rt 06 Rw 01 Kec. Toroh Kab. Grobogan</v>
          </cell>
          <cell r="K47" t="str">
            <v>01 PEBRUARI 1989</v>
          </cell>
          <cell r="L47" t="str">
            <v>PNSD</v>
          </cell>
          <cell r="M47" t="str">
            <v>PEGAWAI TETAP</v>
          </cell>
          <cell r="N47">
            <v>2016500</v>
          </cell>
          <cell r="O47">
            <v>2445000</v>
          </cell>
          <cell r="P47" t="str">
            <v>PENATA MUDA</v>
          </cell>
          <cell r="Q47" t="str">
            <v>3</v>
          </cell>
          <cell r="R47" t="str">
            <v>III/a</v>
          </cell>
          <cell r="S47" t="str">
            <v>13</v>
          </cell>
          <cell r="T47" t="str">
            <v>02</v>
          </cell>
          <cell r="U47" t="str">
            <v>21</v>
          </cell>
          <cell r="V47" t="str">
            <v>02</v>
          </cell>
          <cell r="W47" t="str">
            <v>Parwito, S.E.</v>
          </cell>
          <cell r="X47" t="str">
            <v>Boyolali</v>
          </cell>
          <cell r="Y47" t="str">
            <v>20-05-1967</v>
          </cell>
          <cell r="Z47" t="str">
            <v>-</v>
          </cell>
          <cell r="AA47" t="str">
            <v>BUMN</v>
          </cell>
          <cell r="AB47" t="str">
            <v>13-12-1991</v>
          </cell>
          <cell r="AC47">
            <v>3000000</v>
          </cell>
          <cell r="AD47" t="str">
            <v>Hari Raditya Nugroho</v>
          </cell>
          <cell r="AE47" t="str">
            <v>Grobogan</v>
          </cell>
          <cell r="AF47" t="str">
            <v>11-04-1993</v>
          </cell>
          <cell r="AG47" t="str">
            <v>A.K.</v>
          </cell>
          <cell r="AH47" t="str">
            <v>I</v>
          </cell>
          <cell r="AI47" t="str">
            <v>Laki-laki</v>
          </cell>
          <cell r="AJ47" t="str">
            <v>-</v>
          </cell>
          <cell r="AK47" t="str">
            <v>Sekolah</v>
          </cell>
          <cell r="AL47" t="str">
            <v>Dapat</v>
          </cell>
          <cell r="AM47" t="str">
            <v>Hari Raditya Prabowo</v>
          </cell>
          <cell r="AN47" t="str">
            <v>Grobogan</v>
          </cell>
          <cell r="AO47" t="str">
            <v>11-04-1993</v>
          </cell>
          <cell r="AP47" t="str">
            <v>A.K.</v>
          </cell>
          <cell r="AQ47" t="str">
            <v>I</v>
          </cell>
          <cell r="AR47" t="str">
            <v>Laki-laki</v>
          </cell>
          <cell r="AS47" t="str">
            <v>-</v>
          </cell>
          <cell r="AT47" t="str">
            <v>Sekolah</v>
          </cell>
          <cell r="AU47" t="str">
            <v>Dapat</v>
          </cell>
          <cell r="AV47" t="str">
            <v>Sukma Perwita Putri</v>
          </cell>
          <cell r="AW47" t="str">
            <v>Grobogan</v>
          </cell>
          <cell r="AX47">
            <v>37440</v>
          </cell>
          <cell r="AY47" t="str">
            <v>A.K</v>
          </cell>
          <cell r="AZ47" t="str">
            <v>I</v>
          </cell>
          <cell r="BA47" t="str">
            <v>Perempuan</v>
          </cell>
          <cell r="BB47" t="str">
            <v>-</v>
          </cell>
          <cell r="BC47" t="str">
            <v>Sekolah</v>
          </cell>
          <cell r="BD47" t="str">
            <v>Tidak</v>
          </cell>
          <cell r="BE47" t="str">
            <v>-</v>
          </cell>
          <cell r="BF47" t="str">
            <v>-</v>
          </cell>
          <cell r="BG47" t="str">
            <v>-</v>
          </cell>
          <cell r="BH47" t="str">
            <v>-</v>
          </cell>
          <cell r="BI47" t="str">
            <v>-</v>
          </cell>
          <cell r="BJ47" t="str">
            <v>-</v>
          </cell>
          <cell r="BK47" t="str">
            <v>-</v>
          </cell>
          <cell r="BL47" t="str">
            <v>-</v>
          </cell>
          <cell r="BM47" t="str">
            <v>-</v>
          </cell>
          <cell r="BN47" t="str">
            <v>-</v>
          </cell>
          <cell r="BO47" t="str">
            <v>-</v>
          </cell>
          <cell r="BP47" t="str">
            <v>-</v>
          </cell>
          <cell r="BQ47" t="str">
            <v>-</v>
          </cell>
          <cell r="BR47" t="str">
            <v>-</v>
          </cell>
          <cell r="BS47" t="str">
            <v>-</v>
          </cell>
          <cell r="BT47" t="str">
            <v>-</v>
          </cell>
          <cell r="BU47" t="str">
            <v>-</v>
          </cell>
          <cell r="BV47" t="str">
            <v>-</v>
          </cell>
          <cell r="BW47" t="str">
            <v>-</v>
          </cell>
          <cell r="BX47" t="str">
            <v>-</v>
          </cell>
          <cell r="BY47" t="str">
            <v>-</v>
          </cell>
          <cell r="BZ47" t="str">
            <v>-</v>
          </cell>
          <cell r="CA47" t="str">
            <v>-</v>
          </cell>
          <cell r="CB47" t="str">
            <v>-</v>
          </cell>
          <cell r="CC47" t="str">
            <v>-</v>
          </cell>
          <cell r="CD47" t="str">
            <v>-</v>
          </cell>
          <cell r="CE47" t="str">
            <v>-</v>
          </cell>
          <cell r="CF47" t="str">
            <v>-</v>
          </cell>
          <cell r="CG47" t="str">
            <v>-</v>
          </cell>
          <cell r="CH47" t="str">
            <v>-</v>
          </cell>
          <cell r="CI47" t="str">
            <v>-</v>
          </cell>
          <cell r="CJ47" t="str">
            <v>-</v>
          </cell>
          <cell r="CK47" t="str">
            <v>-</v>
          </cell>
          <cell r="CL47" t="str">
            <v>-</v>
          </cell>
          <cell r="CM47" t="str">
            <v>-</v>
          </cell>
          <cell r="CN47" t="str">
            <v>-</v>
          </cell>
          <cell r="CO47">
            <v>32540</v>
          </cell>
          <cell r="CQ47">
            <v>21</v>
          </cell>
          <cell r="CR47">
            <v>11</v>
          </cell>
          <cell r="CS47" t="str">
            <v>21 tahun, 11 bulan, 0 hari</v>
          </cell>
        </row>
        <row r="48">
          <cell r="A48">
            <v>46</v>
          </cell>
          <cell r="B48" t="str">
            <v>SUGIARTI</v>
          </cell>
          <cell r="C48" t="str">
            <v>19640121 199403 2 004</v>
          </cell>
          <cell r="D48" t="str">
            <v>Pengatur Tk. I, II/d</v>
          </cell>
          <cell r="E48" t="str">
            <v>01 APRIL 2006</v>
          </cell>
          <cell r="F48" t="str">
            <v>GROBOGAN</v>
          </cell>
          <cell r="G48" t="str">
            <v>21 JANUARI 1964</v>
          </cell>
          <cell r="H48" t="str">
            <v>Perempuan</v>
          </cell>
          <cell r="I48" t="str">
            <v>ISLAM</v>
          </cell>
          <cell r="J48" t="str">
            <v>Depok Timur Rt 02 Rw 03 Depok Kec.Toroh Kab. Grobogan</v>
          </cell>
          <cell r="K48" t="str">
            <v>01 MARET 1994</v>
          </cell>
          <cell r="L48" t="str">
            <v>PNSD</v>
          </cell>
          <cell r="M48" t="str">
            <v>PEGAWAI TETAP</v>
          </cell>
          <cell r="N48">
            <v>1968200</v>
          </cell>
          <cell r="O48">
            <v>2395400</v>
          </cell>
          <cell r="P48" t="str">
            <v>PENGATUR TK.I</v>
          </cell>
          <cell r="Q48" t="str">
            <v>3</v>
          </cell>
          <cell r="R48" t="str">
            <v>II/d</v>
          </cell>
          <cell r="S48" t="str">
            <v>16</v>
          </cell>
          <cell r="T48" t="str">
            <v>02</v>
          </cell>
          <cell r="U48" t="str">
            <v>16</v>
          </cell>
          <cell r="V48" t="str">
            <v>02</v>
          </cell>
          <cell r="W48" t="str">
            <v>MUHIR</v>
          </cell>
          <cell r="X48" t="str">
            <v>Grobogan</v>
          </cell>
          <cell r="Y48" t="str">
            <v>12-09-1961</v>
          </cell>
          <cell r="Z48" t="str">
            <v>-</v>
          </cell>
          <cell r="AA48" t="str">
            <v>Swasta</v>
          </cell>
          <cell r="AB48" t="str">
            <v>04-07-1990</v>
          </cell>
          <cell r="AC48" t="str">
            <v>-</v>
          </cell>
          <cell r="AD48" t="str">
            <v>Muhamad Aries Hirgianto</v>
          </cell>
          <cell r="AE48" t="str">
            <v>Grobogan</v>
          </cell>
          <cell r="AF48" t="str">
            <v>26-03-1991</v>
          </cell>
          <cell r="AG48" t="str">
            <v>A.K.</v>
          </cell>
          <cell r="AH48" t="str">
            <v>I</v>
          </cell>
          <cell r="AI48" t="str">
            <v>Laki-laki</v>
          </cell>
          <cell r="AJ48" t="str">
            <v>-</v>
          </cell>
          <cell r="AK48" t="str">
            <v>Sekolah</v>
          </cell>
          <cell r="AL48" t="str">
            <v>Dapat</v>
          </cell>
          <cell r="AM48" t="str">
            <v>Oktavia Hirgianti</v>
          </cell>
          <cell r="AN48" t="str">
            <v>Grobogan</v>
          </cell>
          <cell r="AO48" t="str">
            <v>12-10-1996</v>
          </cell>
          <cell r="AP48" t="str">
            <v>A.K.</v>
          </cell>
          <cell r="AQ48" t="str">
            <v>I</v>
          </cell>
          <cell r="AR48" t="str">
            <v>Perempuan</v>
          </cell>
          <cell r="AS48" t="str">
            <v>-</v>
          </cell>
          <cell r="AT48" t="str">
            <v>Sekolah</v>
          </cell>
          <cell r="AU48" t="str">
            <v>Dapat</v>
          </cell>
          <cell r="AV48" t="str">
            <v>-</v>
          </cell>
          <cell r="AW48" t="str">
            <v>-</v>
          </cell>
          <cell r="AX48" t="str">
            <v>-</v>
          </cell>
          <cell r="AY48" t="str">
            <v>-</v>
          </cell>
          <cell r="AZ48" t="str">
            <v>-</v>
          </cell>
          <cell r="BA48" t="str">
            <v>-</v>
          </cell>
          <cell r="BB48" t="str">
            <v>-</v>
          </cell>
          <cell r="BC48" t="str">
            <v>-</v>
          </cell>
          <cell r="BD48" t="str">
            <v>-</v>
          </cell>
          <cell r="BE48" t="str">
            <v>-</v>
          </cell>
          <cell r="BF48" t="str">
            <v>-</v>
          </cell>
          <cell r="BG48" t="str">
            <v>-</v>
          </cell>
          <cell r="BH48" t="str">
            <v>-</v>
          </cell>
          <cell r="BI48" t="str">
            <v>-</v>
          </cell>
          <cell r="BJ48" t="str">
            <v>-</v>
          </cell>
          <cell r="BK48" t="str">
            <v>-</v>
          </cell>
          <cell r="BL48" t="str">
            <v>-</v>
          </cell>
          <cell r="BM48" t="str">
            <v>-</v>
          </cell>
          <cell r="BN48" t="str">
            <v>-</v>
          </cell>
          <cell r="BO48" t="str">
            <v>-</v>
          </cell>
          <cell r="BP48" t="str">
            <v>-</v>
          </cell>
          <cell r="BQ48" t="str">
            <v>-</v>
          </cell>
          <cell r="BR48" t="str">
            <v>-</v>
          </cell>
          <cell r="BS48" t="str">
            <v>-</v>
          </cell>
          <cell r="BT48" t="str">
            <v>-</v>
          </cell>
          <cell r="BU48" t="str">
            <v>-</v>
          </cell>
          <cell r="BV48" t="str">
            <v>-</v>
          </cell>
          <cell r="BW48" t="str">
            <v>-</v>
          </cell>
          <cell r="BX48" t="str">
            <v>-</v>
          </cell>
          <cell r="BY48" t="str">
            <v>-</v>
          </cell>
          <cell r="BZ48" t="str">
            <v>-</v>
          </cell>
          <cell r="CA48" t="str">
            <v>-</v>
          </cell>
          <cell r="CB48" t="str">
            <v>-</v>
          </cell>
          <cell r="CC48" t="str">
            <v>-</v>
          </cell>
          <cell r="CD48" t="str">
            <v>-</v>
          </cell>
          <cell r="CE48" t="str">
            <v>-</v>
          </cell>
          <cell r="CF48" t="str">
            <v>-</v>
          </cell>
          <cell r="CG48" t="str">
            <v>-</v>
          </cell>
          <cell r="CH48" t="str">
            <v>-</v>
          </cell>
          <cell r="CI48" t="str">
            <v>-</v>
          </cell>
          <cell r="CJ48" t="str">
            <v>-</v>
          </cell>
          <cell r="CK48" t="str">
            <v>-</v>
          </cell>
          <cell r="CL48" t="str">
            <v>-</v>
          </cell>
          <cell r="CM48" t="str">
            <v>-</v>
          </cell>
          <cell r="CN48" t="str">
            <v>-</v>
          </cell>
          <cell r="CO48">
            <v>34394</v>
          </cell>
          <cell r="CQ48">
            <v>16</v>
          </cell>
          <cell r="CR48">
            <v>10</v>
          </cell>
          <cell r="CS48" t="str">
            <v>16 tahun, 10 bulan, 0 hari</v>
          </cell>
        </row>
        <row r="49">
          <cell r="A49">
            <v>47</v>
          </cell>
          <cell r="B49" t="str">
            <v>HARNIKAH, S.PD</v>
          </cell>
          <cell r="C49" t="str">
            <v>19700806 200801 2 013</v>
          </cell>
          <cell r="D49" t="str">
            <v>Pengatur, II/c</v>
          </cell>
          <cell r="E49" t="str">
            <v>01 OKTOBER 2008</v>
          </cell>
          <cell r="F49" t="str">
            <v>GROBOGAN</v>
          </cell>
          <cell r="G49" t="str">
            <v>06 AGUSTUS 1970</v>
          </cell>
          <cell r="H49" t="str">
            <v>Perempuan</v>
          </cell>
          <cell r="I49" t="str">
            <v>ISLAM</v>
          </cell>
          <cell r="J49" t="str">
            <v>Ds. Ngembak Rt 03 Rw 01 Purwodadi Grobogan</v>
          </cell>
          <cell r="K49" t="str">
            <v>01 OKTOBER 2008</v>
          </cell>
          <cell r="L49" t="str">
            <v>PNSD</v>
          </cell>
          <cell r="M49" t="str">
            <v>PEGAWAI TETAP</v>
          </cell>
          <cell r="N49">
            <v>1644200</v>
          </cell>
          <cell r="O49">
            <v>1810300</v>
          </cell>
          <cell r="P49" t="str">
            <v>GURU MUDA</v>
          </cell>
          <cell r="Q49" t="str">
            <v>0</v>
          </cell>
          <cell r="R49" t="str">
            <v>II/c</v>
          </cell>
          <cell r="S49" t="str">
            <v>02</v>
          </cell>
          <cell r="T49" t="str">
            <v>04</v>
          </cell>
          <cell r="U49" t="str">
            <v>05</v>
          </cell>
          <cell r="V49" t="str">
            <v>04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  <cell r="AB49" t="str">
            <v>-</v>
          </cell>
          <cell r="AC49" t="str">
            <v>-</v>
          </cell>
          <cell r="AD49" t="str">
            <v>-</v>
          </cell>
          <cell r="AE49" t="str">
            <v>-</v>
          </cell>
          <cell r="AF49" t="str">
            <v>-</v>
          </cell>
          <cell r="AG49" t="str">
            <v>-</v>
          </cell>
          <cell r="AH49" t="str">
            <v>-</v>
          </cell>
          <cell r="AI49" t="str">
            <v>-</v>
          </cell>
          <cell r="AJ49" t="str">
            <v>-</v>
          </cell>
          <cell r="AK49" t="str">
            <v>-</v>
          </cell>
          <cell r="AL49" t="str">
            <v>-</v>
          </cell>
          <cell r="AM49" t="str">
            <v>-</v>
          </cell>
          <cell r="AN49" t="str">
            <v>-</v>
          </cell>
          <cell r="AO49" t="str">
            <v>-</v>
          </cell>
          <cell r="AP49" t="str">
            <v>-</v>
          </cell>
          <cell r="AQ49" t="str">
            <v>-</v>
          </cell>
          <cell r="AR49" t="str">
            <v>-</v>
          </cell>
          <cell r="AS49" t="str">
            <v>-</v>
          </cell>
          <cell r="AT49" t="str">
            <v>-</v>
          </cell>
          <cell r="AU49" t="str">
            <v>-</v>
          </cell>
          <cell r="AV49" t="str">
            <v>-</v>
          </cell>
          <cell r="AW49" t="str">
            <v>-</v>
          </cell>
          <cell r="AX49" t="str">
            <v>-</v>
          </cell>
          <cell r="AY49" t="str">
            <v>-</v>
          </cell>
          <cell r="AZ49" t="str">
            <v>-</v>
          </cell>
          <cell r="BA49" t="str">
            <v>-</v>
          </cell>
          <cell r="BB49" t="str">
            <v>-</v>
          </cell>
          <cell r="BC49" t="str">
            <v>-</v>
          </cell>
          <cell r="BD49" t="str">
            <v>-</v>
          </cell>
          <cell r="BE49" t="str">
            <v>-</v>
          </cell>
          <cell r="BF49" t="str">
            <v>-</v>
          </cell>
          <cell r="BG49" t="str">
            <v>-</v>
          </cell>
          <cell r="BH49" t="str">
            <v>-</v>
          </cell>
          <cell r="BI49" t="str">
            <v>-</v>
          </cell>
          <cell r="BJ49" t="str">
            <v>-</v>
          </cell>
          <cell r="BK49" t="str">
            <v>-</v>
          </cell>
          <cell r="BL49" t="str">
            <v>-</v>
          </cell>
          <cell r="BM49" t="str">
            <v>-</v>
          </cell>
          <cell r="BN49" t="str">
            <v>-</v>
          </cell>
          <cell r="BO49" t="str">
            <v>-</v>
          </cell>
          <cell r="BP49" t="str">
            <v>-</v>
          </cell>
          <cell r="BQ49" t="str">
            <v>-</v>
          </cell>
          <cell r="BR49" t="str">
            <v>-</v>
          </cell>
          <cell r="BS49" t="str">
            <v>-</v>
          </cell>
          <cell r="BT49" t="str">
            <v>-</v>
          </cell>
          <cell r="BU49" t="str">
            <v>-</v>
          </cell>
          <cell r="BV49" t="str">
            <v>-</v>
          </cell>
          <cell r="BW49" t="str">
            <v>-</v>
          </cell>
          <cell r="BX49" t="str">
            <v>-</v>
          </cell>
          <cell r="BY49" t="str">
            <v>-</v>
          </cell>
          <cell r="BZ49" t="str">
            <v>-</v>
          </cell>
          <cell r="CA49" t="str">
            <v>-</v>
          </cell>
          <cell r="CB49" t="str">
            <v>-</v>
          </cell>
          <cell r="CC49" t="str">
            <v>-</v>
          </cell>
          <cell r="CD49" t="str">
            <v>-</v>
          </cell>
          <cell r="CE49" t="str">
            <v>-</v>
          </cell>
          <cell r="CF49" t="str">
            <v>-</v>
          </cell>
          <cell r="CG49" t="str">
            <v>-</v>
          </cell>
          <cell r="CH49" t="str">
            <v>-</v>
          </cell>
          <cell r="CI49" t="str">
            <v>-</v>
          </cell>
          <cell r="CJ49" t="str">
            <v>-</v>
          </cell>
          <cell r="CK49" t="str">
            <v>-</v>
          </cell>
          <cell r="CL49" t="str">
            <v>-</v>
          </cell>
          <cell r="CM49" t="str">
            <v>-</v>
          </cell>
          <cell r="CN49" t="str">
            <v>-</v>
          </cell>
          <cell r="CO49">
            <v>39722</v>
          </cell>
          <cell r="CQ49">
            <v>2</v>
          </cell>
          <cell r="CR49">
            <v>3</v>
          </cell>
          <cell r="CS49" t="str">
            <v>2 tahun, 3 bulan, 0 hari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terbila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8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5" sqref="E15"/>
    </sheetView>
  </sheetViews>
  <sheetFormatPr defaultColWidth="9.140625" defaultRowHeight="15"/>
  <cols>
    <col min="1" max="1" width="4.7109375" style="0" customWidth="1"/>
    <col min="2" max="2" width="31.140625" style="0" bestFit="1" customWidth="1"/>
    <col min="3" max="3" width="21.00390625" style="0" bestFit="1" customWidth="1"/>
    <col min="4" max="4" width="23.28125" style="0" customWidth="1"/>
    <col min="5" max="5" width="18.00390625" style="2" bestFit="1" customWidth="1"/>
    <col min="6" max="6" width="13.7109375" style="0" customWidth="1"/>
    <col min="7" max="7" width="20.00390625" style="0" customWidth="1"/>
    <col min="8" max="8" width="10.421875" style="0" customWidth="1"/>
    <col min="9" max="9" width="12.140625" style="0" customWidth="1"/>
    <col min="10" max="10" width="17.7109375" style="0" customWidth="1"/>
    <col min="11" max="11" width="14.8515625" style="42" customWidth="1"/>
    <col min="12" max="12" width="17.421875" style="0" customWidth="1"/>
    <col min="13" max="13" width="22.8515625" style="0" customWidth="1"/>
    <col min="14" max="14" width="11.421875" style="0" customWidth="1"/>
    <col min="15" max="15" width="9.421875" style="0" customWidth="1"/>
    <col min="16" max="16" width="50.421875" style="0" customWidth="1"/>
    <col min="17" max="17" width="10.57421875" style="3" customWidth="1"/>
    <col min="18" max="18" width="7.28125" style="3" customWidth="1"/>
    <col min="19" max="19" width="9.57421875" style="3" bestFit="1" customWidth="1"/>
    <col min="20" max="20" width="9.421875" style="3" bestFit="1" customWidth="1"/>
    <col min="21" max="21" width="11.00390625" style="3" customWidth="1"/>
    <col min="22" max="22" width="10.57421875" style="0" customWidth="1"/>
    <col min="23" max="23" width="19.57421875" style="71" bestFit="1" customWidth="1"/>
    <col min="24" max="24" width="14.8515625" style="0" bestFit="1" customWidth="1"/>
    <col min="25" max="25" width="16.7109375" style="0" bestFit="1" customWidth="1"/>
    <col min="26" max="26" width="21.00390625" style="0" hidden="1" customWidth="1"/>
    <col min="27" max="27" width="12.8515625" style="0" bestFit="1" customWidth="1"/>
    <col min="28" max="28" width="15.140625" style="0" bestFit="1" customWidth="1"/>
    <col min="29" max="29" width="10.140625" style="0" customWidth="1"/>
    <col min="30" max="30" width="15.7109375" style="0" bestFit="1" customWidth="1"/>
    <col min="31" max="31" width="25.57421875" style="71" bestFit="1" customWidth="1"/>
    <col min="32" max="32" width="12.421875" style="0" bestFit="1" customWidth="1"/>
    <col min="33" max="33" width="18.140625" style="0" customWidth="1"/>
    <col min="34" max="34" width="7.140625" style="0" bestFit="1" customWidth="1"/>
    <col min="35" max="35" width="12.57421875" style="3" bestFit="1" customWidth="1"/>
    <col min="36" max="36" width="11.421875" style="0" customWidth="1"/>
    <col min="37" max="37" width="9.140625" style="3" customWidth="1"/>
    <col min="38" max="39" width="8.7109375" style="3" customWidth="1"/>
    <col min="40" max="40" width="11.7109375" style="0" customWidth="1"/>
    <col min="41" max="41" width="26.00390625" style="71" bestFit="1" customWidth="1"/>
    <col min="42" max="42" width="14.7109375" style="0" bestFit="1" customWidth="1"/>
    <col min="43" max="43" width="10.140625" style="3" bestFit="1" customWidth="1"/>
    <col min="44" max="44" width="7.140625" style="3" bestFit="1" customWidth="1"/>
    <col min="45" max="45" width="12.57421875" style="3" bestFit="1" customWidth="1"/>
    <col min="46" max="46" width="10.421875" style="0" bestFit="1" customWidth="1"/>
    <col min="47" max="47" width="8.140625" style="0" customWidth="1"/>
    <col min="48" max="48" width="6.7109375" style="0" customWidth="1"/>
    <col min="49" max="49" width="8.7109375" style="3" customWidth="1"/>
    <col min="50" max="50" width="12.8515625" style="0" customWidth="1"/>
    <col min="51" max="51" width="20.7109375" style="71" bestFit="1" customWidth="1"/>
    <col min="52" max="52" width="14.7109375" style="0" bestFit="1" customWidth="1"/>
    <col min="53" max="53" width="13.140625" style="0" customWidth="1"/>
    <col min="54" max="54" width="7.140625" style="0" bestFit="1" customWidth="1"/>
    <col min="55" max="55" width="13.00390625" style="0" customWidth="1"/>
    <col min="56" max="56" width="10.421875" style="0" bestFit="1" customWidth="1"/>
    <col min="57" max="57" width="8.140625" style="51" bestFit="1" customWidth="1"/>
    <col min="58" max="58" width="6.7109375" style="51" bestFit="1" customWidth="1"/>
    <col min="59" max="59" width="8.7109375" style="3" customWidth="1"/>
    <col min="60" max="60" width="8.421875" style="0" bestFit="1" customWidth="1"/>
    <col min="61" max="61" width="22.140625" style="71" hidden="1" customWidth="1"/>
    <col min="62" max="62" width="9.00390625" style="0" hidden="1" customWidth="1"/>
    <col min="63" max="63" width="10.140625" style="0" hidden="1" customWidth="1"/>
    <col min="64" max="64" width="7.140625" style="0" hidden="1" customWidth="1"/>
    <col min="65" max="65" width="12.57421875" style="0" hidden="1" customWidth="1"/>
    <col min="66" max="66" width="10.421875" style="0" hidden="1" customWidth="1"/>
    <col min="67" max="67" width="8.140625" style="0" hidden="1" customWidth="1"/>
    <col min="68" max="68" width="6.7109375" style="0" hidden="1" customWidth="1"/>
    <col min="69" max="69" width="8.7109375" style="3" hidden="1" customWidth="1"/>
    <col min="70" max="70" width="8.421875" style="0" hidden="1" customWidth="1"/>
    <col min="71" max="71" width="12.57421875" style="71" hidden="1" customWidth="1"/>
    <col min="72" max="72" width="8.140625" style="0" hidden="1" customWidth="1"/>
    <col min="73" max="73" width="7.00390625" style="0" hidden="1" customWidth="1"/>
    <col min="74" max="74" width="7.140625" style="0" hidden="1" customWidth="1"/>
    <col min="75" max="75" width="12.57421875" style="0" hidden="1" customWidth="1"/>
    <col min="76" max="76" width="4.421875" style="0" hidden="1" customWidth="1"/>
    <col min="77" max="77" width="8.140625" style="0" hidden="1" customWidth="1"/>
    <col min="78" max="78" width="6.7109375" style="0" hidden="1" customWidth="1"/>
    <col min="79" max="79" width="8.7109375" style="3" hidden="1" customWidth="1"/>
    <col min="80" max="80" width="8.421875" style="0" hidden="1" customWidth="1"/>
    <col min="81" max="81" width="12.57421875" style="0" hidden="1" customWidth="1"/>
    <col min="82" max="82" width="8.140625" style="0" hidden="1" customWidth="1"/>
    <col min="83" max="83" width="7.00390625" style="0" hidden="1" customWidth="1"/>
    <col min="84" max="84" width="7.140625" style="0" hidden="1" customWidth="1"/>
    <col min="85" max="85" width="12.57421875" style="0" hidden="1" customWidth="1"/>
    <col min="86" max="86" width="9.00390625" style="0" hidden="1" customWidth="1"/>
    <col min="87" max="87" width="8.140625" style="0" hidden="1" customWidth="1"/>
    <col min="88" max="88" width="6.7109375" style="0" hidden="1" customWidth="1"/>
    <col min="89" max="89" width="8.7109375" style="3" hidden="1" customWidth="1"/>
    <col min="90" max="90" width="8.421875" style="0" hidden="1" customWidth="1"/>
    <col min="91" max="91" width="12.57421875" style="0" hidden="1" customWidth="1"/>
    <col min="92" max="92" width="8.140625" style="0" hidden="1" customWidth="1"/>
    <col min="93" max="93" width="7.00390625" style="0" hidden="1" customWidth="1"/>
    <col min="94" max="94" width="7.140625" style="0" hidden="1" customWidth="1"/>
    <col min="95" max="95" width="12.57421875" style="0" hidden="1" customWidth="1"/>
    <col min="96" max="96" width="10.421875" style="0" hidden="1" customWidth="1"/>
    <col min="97" max="97" width="8.57421875" style="0" hidden="1" customWidth="1"/>
    <col min="98" max="98" width="9.28125" style="0" hidden="1" customWidth="1"/>
    <col min="99" max="99" width="8.7109375" style="3" hidden="1" customWidth="1"/>
    <col min="100" max="100" width="9.8515625" style="0" hidden="1" customWidth="1"/>
  </cols>
  <sheetData>
    <row r="1" spans="1:99" s="2" customFormat="1" ht="15">
      <c r="A1" s="164"/>
      <c r="C1" s="165"/>
      <c r="K1" s="42"/>
      <c r="P1" s="166"/>
      <c r="Q1" s="167"/>
      <c r="R1" s="167"/>
      <c r="S1" s="167"/>
      <c r="T1" s="167"/>
      <c r="U1" s="166"/>
      <c r="V1" s="168"/>
      <c r="AI1" s="167"/>
      <c r="AK1" s="167"/>
      <c r="AL1" s="167"/>
      <c r="AM1" s="167"/>
      <c r="AQ1" s="167"/>
      <c r="AR1" s="167"/>
      <c r="AS1" s="167"/>
      <c r="AW1" s="167"/>
      <c r="BE1" s="169"/>
      <c r="BF1" s="169"/>
      <c r="BG1" s="167"/>
      <c r="BQ1" s="167"/>
      <c r="CA1" s="167"/>
      <c r="CK1" s="167"/>
      <c r="CU1" s="167"/>
    </row>
    <row r="2" spans="2:99" s="2" customFormat="1" ht="15">
      <c r="B2" s="164" t="s">
        <v>272</v>
      </c>
      <c r="C2" s="170"/>
      <c r="K2" s="171"/>
      <c r="Q2" s="167"/>
      <c r="R2" s="167"/>
      <c r="S2" s="167"/>
      <c r="T2" s="167"/>
      <c r="U2" s="167"/>
      <c r="AI2" s="167"/>
      <c r="AK2" s="167"/>
      <c r="AL2" s="167"/>
      <c r="AM2" s="167"/>
      <c r="AQ2" s="167"/>
      <c r="AR2" s="167"/>
      <c r="AS2" s="167"/>
      <c r="AW2" s="167"/>
      <c r="BE2" s="169"/>
      <c r="BF2" s="169"/>
      <c r="BG2" s="167"/>
      <c r="BQ2" s="167"/>
      <c r="CA2" s="167"/>
      <c r="CK2" s="167"/>
      <c r="CU2" s="167"/>
    </row>
    <row r="4" spans="1:100" s="66" customFormat="1" ht="53.25" customHeight="1">
      <c r="A4" s="62" t="s">
        <v>0</v>
      </c>
      <c r="B4" s="63" t="s">
        <v>149</v>
      </c>
      <c r="C4" s="63" t="s">
        <v>1</v>
      </c>
      <c r="D4" s="63" t="s">
        <v>2</v>
      </c>
      <c r="E4" s="63" t="s">
        <v>3</v>
      </c>
      <c r="F4" s="63" t="s">
        <v>4</v>
      </c>
      <c r="G4" s="63" t="s">
        <v>5</v>
      </c>
      <c r="H4" s="63" t="s">
        <v>6</v>
      </c>
      <c r="I4" s="63" t="s">
        <v>152</v>
      </c>
      <c r="J4" s="63" t="s">
        <v>153</v>
      </c>
      <c r="K4" s="64" t="s">
        <v>155</v>
      </c>
      <c r="L4" s="63" t="s">
        <v>156</v>
      </c>
      <c r="M4" s="63" t="s">
        <v>157</v>
      </c>
      <c r="N4" s="63" t="s">
        <v>158</v>
      </c>
      <c r="O4" s="63" t="s">
        <v>159</v>
      </c>
      <c r="P4" s="63" t="s">
        <v>160</v>
      </c>
      <c r="Q4" s="63" t="s">
        <v>15</v>
      </c>
      <c r="R4" s="63" t="s">
        <v>248</v>
      </c>
      <c r="S4" s="63" t="s">
        <v>16</v>
      </c>
      <c r="T4" s="63" t="s">
        <v>17</v>
      </c>
      <c r="U4" s="63" t="s">
        <v>18</v>
      </c>
      <c r="V4" s="63" t="s">
        <v>19</v>
      </c>
      <c r="W4" s="72" t="s">
        <v>20</v>
      </c>
      <c r="X4" s="63" t="s">
        <v>21</v>
      </c>
      <c r="Y4" s="63" t="s">
        <v>22</v>
      </c>
      <c r="Z4" s="63" t="s">
        <v>7</v>
      </c>
      <c r="AA4" s="63" t="s">
        <v>23</v>
      </c>
      <c r="AB4" s="63" t="s">
        <v>24</v>
      </c>
      <c r="AC4" s="63" t="s">
        <v>124</v>
      </c>
      <c r="AD4" s="63" t="s">
        <v>25</v>
      </c>
      <c r="AE4" s="72" t="s">
        <v>26</v>
      </c>
      <c r="AF4" s="63" t="s">
        <v>27</v>
      </c>
      <c r="AG4" s="63" t="s">
        <v>28</v>
      </c>
      <c r="AH4" s="63" t="s">
        <v>29</v>
      </c>
      <c r="AI4" s="63" t="s">
        <v>30</v>
      </c>
      <c r="AJ4" s="63" t="s">
        <v>31</v>
      </c>
      <c r="AK4" s="63" t="s">
        <v>34</v>
      </c>
      <c r="AL4" s="63" t="s">
        <v>32</v>
      </c>
      <c r="AM4" s="63" t="s">
        <v>125</v>
      </c>
      <c r="AN4" s="63" t="s">
        <v>33</v>
      </c>
      <c r="AO4" s="72" t="s">
        <v>35</v>
      </c>
      <c r="AP4" s="63" t="s">
        <v>36</v>
      </c>
      <c r="AQ4" s="63" t="s">
        <v>37</v>
      </c>
      <c r="AR4" s="63" t="s">
        <v>38</v>
      </c>
      <c r="AS4" s="63" t="s">
        <v>30</v>
      </c>
      <c r="AT4" s="63" t="s">
        <v>39</v>
      </c>
      <c r="AU4" s="63" t="s">
        <v>42</v>
      </c>
      <c r="AV4" s="63" t="s">
        <v>40</v>
      </c>
      <c r="AW4" s="63" t="s">
        <v>126</v>
      </c>
      <c r="AX4" s="63" t="s">
        <v>41</v>
      </c>
      <c r="AY4" s="72" t="s">
        <v>43</v>
      </c>
      <c r="AZ4" s="63" t="s">
        <v>44</v>
      </c>
      <c r="BA4" s="63" t="s">
        <v>45</v>
      </c>
      <c r="BB4" s="63" t="s">
        <v>46</v>
      </c>
      <c r="BC4" s="63" t="s">
        <v>30</v>
      </c>
      <c r="BD4" s="63" t="s">
        <v>47</v>
      </c>
      <c r="BE4" s="65" t="s">
        <v>131</v>
      </c>
      <c r="BF4" s="65" t="s">
        <v>132</v>
      </c>
      <c r="BG4" s="63" t="s">
        <v>133</v>
      </c>
      <c r="BH4" s="63" t="s">
        <v>48</v>
      </c>
      <c r="BI4" s="72" t="s">
        <v>49</v>
      </c>
      <c r="BJ4" s="63" t="s">
        <v>50</v>
      </c>
      <c r="BK4" s="63" t="s">
        <v>51</v>
      </c>
      <c r="BL4" s="63" t="s">
        <v>52</v>
      </c>
      <c r="BM4" s="63" t="s">
        <v>30</v>
      </c>
      <c r="BN4" s="63" t="s">
        <v>53</v>
      </c>
      <c r="BO4" s="63" t="s">
        <v>56</v>
      </c>
      <c r="BP4" s="63" t="s">
        <v>54</v>
      </c>
      <c r="BQ4" s="63" t="s">
        <v>127</v>
      </c>
      <c r="BR4" s="63" t="s">
        <v>55</v>
      </c>
      <c r="BS4" s="72" t="s">
        <v>57</v>
      </c>
      <c r="BT4" s="63" t="s">
        <v>58</v>
      </c>
      <c r="BU4" s="63" t="s">
        <v>59</v>
      </c>
      <c r="BV4" s="63" t="s">
        <v>60</v>
      </c>
      <c r="BW4" s="63" t="s">
        <v>30</v>
      </c>
      <c r="BX4" s="63" t="s">
        <v>61</v>
      </c>
      <c r="BY4" s="63" t="s">
        <v>64</v>
      </c>
      <c r="BZ4" s="63" t="s">
        <v>62</v>
      </c>
      <c r="CA4" s="63" t="s">
        <v>128</v>
      </c>
      <c r="CB4" s="63" t="s">
        <v>63</v>
      </c>
      <c r="CC4" s="63" t="s">
        <v>65</v>
      </c>
      <c r="CD4" s="63" t="s">
        <v>66</v>
      </c>
      <c r="CE4" s="63" t="s">
        <v>67</v>
      </c>
      <c r="CF4" s="63" t="s">
        <v>68</v>
      </c>
      <c r="CG4" s="63" t="s">
        <v>30</v>
      </c>
      <c r="CH4" s="63" t="s">
        <v>69</v>
      </c>
      <c r="CI4" s="63" t="s">
        <v>72</v>
      </c>
      <c r="CJ4" s="63" t="s">
        <v>70</v>
      </c>
      <c r="CK4" s="63" t="s">
        <v>129</v>
      </c>
      <c r="CL4" s="63" t="s">
        <v>71</v>
      </c>
      <c r="CM4" s="63" t="s">
        <v>73</v>
      </c>
      <c r="CN4" s="63" t="s">
        <v>74</v>
      </c>
      <c r="CO4" s="63" t="s">
        <v>75</v>
      </c>
      <c r="CP4" s="63" t="s">
        <v>76</v>
      </c>
      <c r="CQ4" s="63" t="s">
        <v>30</v>
      </c>
      <c r="CR4" s="63" t="s">
        <v>77</v>
      </c>
      <c r="CS4" s="63" t="s">
        <v>80</v>
      </c>
      <c r="CT4" s="63" t="s">
        <v>78</v>
      </c>
      <c r="CU4" s="63" t="s">
        <v>130</v>
      </c>
      <c r="CV4" s="63" t="s">
        <v>79</v>
      </c>
    </row>
    <row r="5" spans="1:100" s="15" customFormat="1" ht="15">
      <c r="A5" s="50">
        <v>1</v>
      </c>
      <c r="B5" s="49">
        <v>2</v>
      </c>
      <c r="C5" s="50">
        <v>3</v>
      </c>
      <c r="D5" s="49">
        <v>4</v>
      </c>
      <c r="E5" s="50">
        <v>5</v>
      </c>
      <c r="F5" s="49">
        <v>6</v>
      </c>
      <c r="G5" s="50">
        <v>7</v>
      </c>
      <c r="H5" s="49">
        <v>8</v>
      </c>
      <c r="I5" s="50">
        <v>9</v>
      </c>
      <c r="J5" s="49">
        <v>10</v>
      </c>
      <c r="K5" s="50">
        <v>11</v>
      </c>
      <c r="L5" s="49">
        <v>12</v>
      </c>
      <c r="M5" s="50">
        <v>13</v>
      </c>
      <c r="N5" s="49">
        <v>14</v>
      </c>
      <c r="O5" s="50">
        <v>15</v>
      </c>
      <c r="P5" s="49">
        <v>16</v>
      </c>
      <c r="Q5" s="50">
        <v>17</v>
      </c>
      <c r="R5" s="49">
        <v>18</v>
      </c>
      <c r="S5" s="50">
        <v>19</v>
      </c>
      <c r="T5" s="49">
        <v>20</v>
      </c>
      <c r="U5" s="50">
        <v>21</v>
      </c>
      <c r="V5" s="49">
        <v>22</v>
      </c>
      <c r="W5" s="73">
        <v>23</v>
      </c>
      <c r="X5" s="49">
        <v>24</v>
      </c>
      <c r="Y5" s="50">
        <v>25</v>
      </c>
      <c r="Z5" s="49">
        <v>26</v>
      </c>
      <c r="AA5" s="50">
        <v>27</v>
      </c>
      <c r="AB5" s="49">
        <v>28</v>
      </c>
      <c r="AC5" s="50">
        <v>29</v>
      </c>
      <c r="AD5" s="49">
        <v>30</v>
      </c>
      <c r="AE5" s="73">
        <v>31</v>
      </c>
      <c r="AF5" s="49">
        <v>32</v>
      </c>
      <c r="AG5" s="50">
        <v>33</v>
      </c>
      <c r="AH5" s="49">
        <v>34</v>
      </c>
      <c r="AI5" s="50">
        <v>35</v>
      </c>
      <c r="AJ5" s="49">
        <v>36</v>
      </c>
      <c r="AK5" s="50">
        <v>37</v>
      </c>
      <c r="AL5" s="49">
        <v>38</v>
      </c>
      <c r="AM5" s="50">
        <v>39</v>
      </c>
      <c r="AN5" s="49">
        <v>40</v>
      </c>
      <c r="AO5" s="73">
        <v>41</v>
      </c>
      <c r="AP5" s="49">
        <v>42</v>
      </c>
      <c r="AQ5" s="50">
        <v>43</v>
      </c>
      <c r="AR5" s="49">
        <v>44</v>
      </c>
      <c r="AS5" s="50">
        <v>45</v>
      </c>
      <c r="AT5" s="49">
        <v>46</v>
      </c>
      <c r="AU5" s="50">
        <v>47</v>
      </c>
      <c r="AV5" s="49">
        <v>48</v>
      </c>
      <c r="AW5" s="50">
        <v>49</v>
      </c>
      <c r="AX5" s="49">
        <v>50</v>
      </c>
      <c r="AY5" s="73">
        <v>51</v>
      </c>
      <c r="AZ5" s="49">
        <v>52</v>
      </c>
      <c r="BA5" s="50">
        <v>53</v>
      </c>
      <c r="BB5" s="49">
        <v>54</v>
      </c>
      <c r="BC5" s="50">
        <v>55</v>
      </c>
      <c r="BD5" s="49">
        <v>56</v>
      </c>
      <c r="BE5" s="151">
        <v>57</v>
      </c>
      <c r="BF5" s="152">
        <v>58</v>
      </c>
      <c r="BG5" s="50">
        <v>59</v>
      </c>
      <c r="BH5" s="49">
        <v>60</v>
      </c>
      <c r="BI5" s="73">
        <v>61</v>
      </c>
      <c r="BJ5" s="49">
        <v>62</v>
      </c>
      <c r="BK5" s="50">
        <v>63</v>
      </c>
      <c r="BL5" s="49">
        <v>64</v>
      </c>
      <c r="BM5" s="50">
        <v>65</v>
      </c>
      <c r="BN5" s="49">
        <v>66</v>
      </c>
      <c r="BO5" s="50">
        <v>67</v>
      </c>
      <c r="BP5" s="49">
        <v>68</v>
      </c>
      <c r="BQ5" s="50">
        <v>69</v>
      </c>
      <c r="BR5" s="49">
        <v>70</v>
      </c>
      <c r="BS5" s="73">
        <v>71</v>
      </c>
      <c r="BT5" s="49">
        <v>72</v>
      </c>
      <c r="BU5" s="50">
        <v>73</v>
      </c>
      <c r="BV5" s="49">
        <v>74</v>
      </c>
      <c r="BW5" s="50">
        <v>75</v>
      </c>
      <c r="BX5" s="49">
        <v>76</v>
      </c>
      <c r="BY5" s="50">
        <v>77</v>
      </c>
      <c r="BZ5" s="49">
        <v>78</v>
      </c>
      <c r="CA5" s="50">
        <v>79</v>
      </c>
      <c r="CB5" s="49">
        <v>80</v>
      </c>
      <c r="CC5" s="50">
        <v>81</v>
      </c>
      <c r="CD5" s="49">
        <v>82</v>
      </c>
      <c r="CE5" s="50">
        <v>83</v>
      </c>
      <c r="CF5" s="49">
        <v>84</v>
      </c>
      <c r="CG5" s="50">
        <v>85</v>
      </c>
      <c r="CH5" s="49">
        <v>86</v>
      </c>
      <c r="CI5" s="50">
        <v>87</v>
      </c>
      <c r="CJ5" s="49">
        <v>88</v>
      </c>
      <c r="CK5" s="50">
        <v>89</v>
      </c>
      <c r="CL5" s="49">
        <v>90</v>
      </c>
      <c r="CM5" s="50">
        <v>91</v>
      </c>
      <c r="CN5" s="49">
        <v>92</v>
      </c>
      <c r="CO5" s="50">
        <v>93</v>
      </c>
      <c r="CP5" s="49">
        <v>94</v>
      </c>
      <c r="CQ5" s="50">
        <v>95</v>
      </c>
      <c r="CR5" s="49">
        <v>96</v>
      </c>
      <c r="CS5" s="50">
        <v>97</v>
      </c>
      <c r="CT5" s="49">
        <v>98</v>
      </c>
      <c r="CU5" s="50">
        <v>99</v>
      </c>
      <c r="CV5" s="49">
        <v>100</v>
      </c>
    </row>
    <row r="6" spans="1:100" s="13" customFormat="1" ht="15.75">
      <c r="A6" s="1">
        <v>1</v>
      </c>
      <c r="B6" s="5" t="s">
        <v>140</v>
      </c>
      <c r="C6" s="12" t="s">
        <v>274</v>
      </c>
      <c r="D6" s="57" t="s">
        <v>148</v>
      </c>
      <c r="E6" s="7" t="s">
        <v>276</v>
      </c>
      <c r="F6" s="8" t="s">
        <v>9</v>
      </c>
      <c r="G6" s="8" t="s">
        <v>151</v>
      </c>
      <c r="H6" s="8" t="s">
        <v>218</v>
      </c>
      <c r="I6" s="8" t="s">
        <v>273</v>
      </c>
      <c r="J6" s="8" t="s">
        <v>154</v>
      </c>
      <c r="K6" s="67" t="s">
        <v>212</v>
      </c>
      <c r="L6" s="81">
        <v>41913</v>
      </c>
      <c r="M6" s="8" t="s">
        <v>249</v>
      </c>
      <c r="N6" s="20" t="s">
        <v>11</v>
      </c>
      <c r="O6" s="20" t="s">
        <v>11</v>
      </c>
      <c r="P6" s="10" t="s">
        <v>253</v>
      </c>
      <c r="Q6" s="80">
        <v>1</v>
      </c>
      <c r="R6" s="20">
        <v>2</v>
      </c>
      <c r="S6" s="80">
        <v>26</v>
      </c>
      <c r="T6" s="80">
        <v>0</v>
      </c>
      <c r="U6" s="80">
        <v>31</v>
      </c>
      <c r="V6" s="80">
        <v>0</v>
      </c>
      <c r="W6" s="10" t="s">
        <v>254</v>
      </c>
      <c r="X6" s="10" t="s">
        <v>148</v>
      </c>
      <c r="Y6" s="8" t="s">
        <v>255</v>
      </c>
      <c r="Z6" s="10" t="s">
        <v>11</v>
      </c>
      <c r="AA6" s="10" t="s">
        <v>233</v>
      </c>
      <c r="AB6" s="8" t="s">
        <v>256</v>
      </c>
      <c r="AC6" s="10" t="s">
        <v>11</v>
      </c>
      <c r="AD6" s="10" t="s">
        <v>11</v>
      </c>
      <c r="AE6" s="10" t="s">
        <v>11</v>
      </c>
      <c r="AF6" s="10" t="s">
        <v>11</v>
      </c>
      <c r="AG6" s="10" t="s">
        <v>11</v>
      </c>
      <c r="AH6" s="10" t="s">
        <v>11</v>
      </c>
      <c r="AI6" s="10" t="s">
        <v>11</v>
      </c>
      <c r="AJ6" s="10" t="s">
        <v>11</v>
      </c>
      <c r="AK6" s="10" t="s">
        <v>11</v>
      </c>
      <c r="AL6" s="10" t="s">
        <v>11</v>
      </c>
      <c r="AM6" s="10" t="s">
        <v>11</v>
      </c>
      <c r="AN6" s="10" t="s">
        <v>11</v>
      </c>
      <c r="AO6" s="10" t="s">
        <v>11</v>
      </c>
      <c r="AP6" s="10" t="s">
        <v>11</v>
      </c>
      <c r="AQ6" s="10" t="s">
        <v>11</v>
      </c>
      <c r="AR6" s="10" t="s">
        <v>11</v>
      </c>
      <c r="AS6" s="10" t="s">
        <v>11</v>
      </c>
      <c r="AT6" s="10" t="s">
        <v>11</v>
      </c>
      <c r="AU6" s="10" t="s">
        <v>11</v>
      </c>
      <c r="AV6" s="10" t="s">
        <v>11</v>
      </c>
      <c r="AW6" s="10" t="s">
        <v>11</v>
      </c>
      <c r="AX6" s="10" t="s">
        <v>11</v>
      </c>
      <c r="AY6" s="82" t="s">
        <v>11</v>
      </c>
      <c r="AZ6" s="10" t="s">
        <v>11</v>
      </c>
      <c r="BA6" s="10" t="s">
        <v>11</v>
      </c>
      <c r="BB6" s="10" t="s">
        <v>11</v>
      </c>
      <c r="BC6" s="10" t="s">
        <v>11</v>
      </c>
      <c r="BD6" s="10" t="s">
        <v>11</v>
      </c>
      <c r="BE6" s="10" t="s">
        <v>11</v>
      </c>
      <c r="BF6" s="10" t="s">
        <v>11</v>
      </c>
      <c r="BG6" s="10" t="s">
        <v>11</v>
      </c>
      <c r="BH6" s="10" t="s">
        <v>11</v>
      </c>
      <c r="BI6" s="82" t="s">
        <v>11</v>
      </c>
      <c r="BJ6" s="10" t="s">
        <v>11</v>
      </c>
      <c r="BK6" s="10" t="s">
        <v>11</v>
      </c>
      <c r="BL6" s="10" t="s">
        <v>11</v>
      </c>
      <c r="BM6" s="10" t="s">
        <v>11</v>
      </c>
      <c r="BN6" s="10" t="s">
        <v>11</v>
      </c>
      <c r="BO6" s="10" t="s">
        <v>11</v>
      </c>
      <c r="BP6" s="10" t="s">
        <v>11</v>
      </c>
      <c r="BQ6" s="10" t="s">
        <v>11</v>
      </c>
      <c r="BR6" s="10" t="s">
        <v>11</v>
      </c>
      <c r="BS6" s="10" t="s">
        <v>11</v>
      </c>
      <c r="BT6" s="10" t="s">
        <v>11</v>
      </c>
      <c r="BU6" s="10" t="s">
        <v>11</v>
      </c>
      <c r="BV6" s="10" t="s">
        <v>11</v>
      </c>
      <c r="BW6" s="10" t="s">
        <v>11</v>
      </c>
      <c r="BX6" s="10" t="s">
        <v>11</v>
      </c>
      <c r="BY6" s="10" t="s">
        <v>11</v>
      </c>
      <c r="BZ6" s="10" t="s">
        <v>11</v>
      </c>
      <c r="CA6" s="10" t="s">
        <v>11</v>
      </c>
      <c r="CB6" s="10" t="s">
        <v>11</v>
      </c>
      <c r="CC6" s="10" t="s">
        <v>11</v>
      </c>
      <c r="CD6" s="8" t="s">
        <v>11</v>
      </c>
      <c r="CE6" s="8" t="s">
        <v>11</v>
      </c>
      <c r="CF6" s="8" t="s">
        <v>11</v>
      </c>
      <c r="CG6" s="8" t="s">
        <v>11</v>
      </c>
      <c r="CH6" s="8" t="s">
        <v>11</v>
      </c>
      <c r="CI6" s="8" t="s">
        <v>11</v>
      </c>
      <c r="CJ6" s="8" t="s">
        <v>11</v>
      </c>
      <c r="CK6" s="9"/>
      <c r="CL6" s="8" t="s">
        <v>11</v>
      </c>
      <c r="CM6" s="8" t="s">
        <v>11</v>
      </c>
      <c r="CN6" s="8" t="s">
        <v>11</v>
      </c>
      <c r="CO6" s="8" t="s">
        <v>11</v>
      </c>
      <c r="CP6" s="8" t="s">
        <v>11</v>
      </c>
      <c r="CQ6" s="8" t="s">
        <v>11</v>
      </c>
      <c r="CR6" s="8" t="s">
        <v>11</v>
      </c>
      <c r="CS6" s="8" t="s">
        <v>11</v>
      </c>
      <c r="CT6" s="8" t="s">
        <v>11</v>
      </c>
      <c r="CU6" s="9"/>
      <c r="CV6" s="8" t="s">
        <v>11</v>
      </c>
    </row>
    <row r="7" spans="1:100" s="13" customFormat="1" ht="15.75">
      <c r="A7" s="1">
        <v>2</v>
      </c>
      <c r="B7" s="6" t="s">
        <v>141</v>
      </c>
      <c r="C7" s="12" t="s">
        <v>147</v>
      </c>
      <c r="D7" s="57" t="s">
        <v>148</v>
      </c>
      <c r="E7" s="7" t="s">
        <v>150</v>
      </c>
      <c r="F7" s="8" t="s">
        <v>9</v>
      </c>
      <c r="G7" s="8" t="s">
        <v>151</v>
      </c>
      <c r="H7" s="8" t="s">
        <v>218</v>
      </c>
      <c r="I7" s="8" t="s">
        <v>252</v>
      </c>
      <c r="J7" s="8" t="s">
        <v>154</v>
      </c>
      <c r="K7" s="67" t="s">
        <v>212</v>
      </c>
      <c r="L7" s="81">
        <v>40817</v>
      </c>
      <c r="M7" s="8" t="s">
        <v>249</v>
      </c>
      <c r="N7" s="20">
        <v>24</v>
      </c>
      <c r="O7" s="20">
        <v>30</v>
      </c>
      <c r="P7" s="20" t="s">
        <v>161</v>
      </c>
      <c r="Q7" s="9" t="s">
        <v>182</v>
      </c>
      <c r="R7" s="20">
        <v>1</v>
      </c>
      <c r="S7" s="9" t="s">
        <v>261</v>
      </c>
      <c r="T7" s="9" t="s">
        <v>14</v>
      </c>
      <c r="U7" s="80">
        <v>30</v>
      </c>
      <c r="V7" s="80">
        <v>3</v>
      </c>
      <c r="W7" s="74" t="s">
        <v>191</v>
      </c>
      <c r="X7" s="8" t="s">
        <v>148</v>
      </c>
      <c r="Y7" s="8" t="s">
        <v>259</v>
      </c>
      <c r="Z7" s="8" t="s">
        <v>11</v>
      </c>
      <c r="AA7" s="8" t="s">
        <v>193</v>
      </c>
      <c r="AB7" s="8" t="s">
        <v>260</v>
      </c>
      <c r="AC7" s="9" t="s">
        <v>120</v>
      </c>
      <c r="AD7" s="10" t="s">
        <v>11</v>
      </c>
      <c r="AE7" s="74" t="s">
        <v>192</v>
      </c>
      <c r="AF7" s="8" t="s">
        <v>148</v>
      </c>
      <c r="AG7" s="8" t="s">
        <v>263</v>
      </c>
      <c r="AH7" s="8" t="s">
        <v>10</v>
      </c>
      <c r="AI7" s="9" t="s">
        <v>120</v>
      </c>
      <c r="AJ7" s="8" t="s">
        <v>12</v>
      </c>
      <c r="AK7" s="10" t="s">
        <v>11</v>
      </c>
      <c r="AL7" s="10" t="s">
        <v>11</v>
      </c>
      <c r="AM7" s="10" t="s">
        <v>11</v>
      </c>
      <c r="AN7" s="8" t="s">
        <v>244</v>
      </c>
      <c r="AO7" s="10" t="s">
        <v>11</v>
      </c>
      <c r="AP7" s="10" t="s">
        <v>11</v>
      </c>
      <c r="AQ7" s="10" t="s">
        <v>11</v>
      </c>
      <c r="AR7" s="10" t="s">
        <v>11</v>
      </c>
      <c r="AS7" s="10" t="s">
        <v>11</v>
      </c>
      <c r="AT7" s="10" t="s">
        <v>11</v>
      </c>
      <c r="AU7" s="10" t="s">
        <v>11</v>
      </c>
      <c r="AV7" s="10" t="s">
        <v>11</v>
      </c>
      <c r="AW7" s="10" t="s">
        <v>11</v>
      </c>
      <c r="AX7" s="10" t="s">
        <v>11</v>
      </c>
      <c r="AY7" s="82" t="s">
        <v>11</v>
      </c>
      <c r="AZ7" s="10" t="s">
        <v>11</v>
      </c>
      <c r="BA7" s="10" t="s">
        <v>11</v>
      </c>
      <c r="BB7" s="10" t="s">
        <v>11</v>
      </c>
      <c r="BC7" s="10" t="s">
        <v>11</v>
      </c>
      <c r="BD7" s="10" t="s">
        <v>11</v>
      </c>
      <c r="BE7" s="10" t="s">
        <v>11</v>
      </c>
      <c r="BF7" s="10" t="s">
        <v>11</v>
      </c>
      <c r="BG7" s="10" t="s">
        <v>11</v>
      </c>
      <c r="BH7" s="10" t="s">
        <v>11</v>
      </c>
      <c r="BI7" s="74" t="s">
        <v>11</v>
      </c>
      <c r="BJ7" s="8" t="s">
        <v>11</v>
      </c>
      <c r="BK7" s="8" t="s">
        <v>11</v>
      </c>
      <c r="BL7" s="8" t="s">
        <v>11</v>
      </c>
      <c r="BM7" s="8" t="s">
        <v>11</v>
      </c>
      <c r="BN7" s="8" t="s">
        <v>11</v>
      </c>
      <c r="BO7" s="8" t="s">
        <v>11</v>
      </c>
      <c r="BP7" s="8" t="s">
        <v>11</v>
      </c>
      <c r="BQ7" s="9"/>
      <c r="BR7" s="8" t="s">
        <v>11</v>
      </c>
      <c r="BS7" s="74" t="s">
        <v>11</v>
      </c>
      <c r="BT7" s="8" t="s">
        <v>11</v>
      </c>
      <c r="BU7" s="8" t="s">
        <v>11</v>
      </c>
      <c r="BV7" s="8" t="s">
        <v>11</v>
      </c>
      <c r="BW7" s="8" t="s">
        <v>11</v>
      </c>
      <c r="BX7" s="8" t="s">
        <v>11</v>
      </c>
      <c r="BY7" s="8" t="s">
        <v>11</v>
      </c>
      <c r="BZ7" s="8" t="s">
        <v>11</v>
      </c>
      <c r="CA7" s="9"/>
      <c r="CB7" s="8" t="s">
        <v>11</v>
      </c>
      <c r="CC7" s="8" t="s">
        <v>11</v>
      </c>
      <c r="CD7" s="8" t="s">
        <v>11</v>
      </c>
      <c r="CE7" s="8" t="s">
        <v>11</v>
      </c>
      <c r="CF7" s="8" t="s">
        <v>11</v>
      </c>
      <c r="CG7" s="8" t="s">
        <v>11</v>
      </c>
      <c r="CH7" s="8" t="s">
        <v>11</v>
      </c>
      <c r="CI7" s="8" t="s">
        <v>11</v>
      </c>
      <c r="CJ7" s="8" t="s">
        <v>11</v>
      </c>
      <c r="CK7" s="9"/>
      <c r="CL7" s="8" t="s">
        <v>11</v>
      </c>
      <c r="CM7" s="8" t="s">
        <v>11</v>
      </c>
      <c r="CN7" s="8" t="s">
        <v>11</v>
      </c>
      <c r="CO7" s="8" t="s">
        <v>11</v>
      </c>
      <c r="CP7" s="8" t="s">
        <v>11</v>
      </c>
      <c r="CQ7" s="8" t="s">
        <v>11</v>
      </c>
      <c r="CR7" s="8" t="s">
        <v>11</v>
      </c>
      <c r="CS7" s="8" t="s">
        <v>11</v>
      </c>
      <c r="CT7" s="8" t="s">
        <v>11</v>
      </c>
      <c r="CU7" s="9"/>
      <c r="CV7" s="8" t="s">
        <v>11</v>
      </c>
    </row>
    <row r="8" spans="1:100" s="13" customFormat="1" ht="15.75">
      <c r="A8" s="1">
        <v>3</v>
      </c>
      <c r="B8" s="6" t="s">
        <v>194</v>
      </c>
      <c r="C8" s="12" t="s">
        <v>198</v>
      </c>
      <c r="D8" s="57" t="s">
        <v>203</v>
      </c>
      <c r="E8" s="7" t="s">
        <v>204</v>
      </c>
      <c r="F8" s="8" t="s">
        <v>12</v>
      </c>
      <c r="G8" s="8" t="s">
        <v>151</v>
      </c>
      <c r="H8" s="8" t="s">
        <v>218</v>
      </c>
      <c r="I8" s="8" t="s">
        <v>205</v>
      </c>
      <c r="J8" s="8" t="s">
        <v>154</v>
      </c>
      <c r="K8" s="67" t="s">
        <v>212</v>
      </c>
      <c r="L8" s="81">
        <v>39000</v>
      </c>
      <c r="M8" s="8" t="s">
        <v>249</v>
      </c>
      <c r="N8" s="79">
        <v>11</v>
      </c>
      <c r="O8" s="20">
        <v>31</v>
      </c>
      <c r="P8" s="20" t="s">
        <v>220</v>
      </c>
      <c r="Q8" s="9" t="s">
        <v>13</v>
      </c>
      <c r="R8" s="20">
        <v>2</v>
      </c>
      <c r="S8" s="9" t="s">
        <v>215</v>
      </c>
      <c r="T8" s="9" t="s">
        <v>250</v>
      </c>
      <c r="U8" s="80">
        <v>31</v>
      </c>
      <c r="V8" s="80">
        <v>6</v>
      </c>
      <c r="W8" s="74" t="s">
        <v>222</v>
      </c>
      <c r="X8" s="8" t="s">
        <v>148</v>
      </c>
      <c r="Y8" s="8" t="s">
        <v>223</v>
      </c>
      <c r="Z8" s="8"/>
      <c r="AA8" s="8" t="s">
        <v>224</v>
      </c>
      <c r="AB8" s="8" t="s">
        <v>225</v>
      </c>
      <c r="AC8" s="9" t="s">
        <v>120</v>
      </c>
      <c r="AD8" s="10" t="s">
        <v>11</v>
      </c>
      <c r="AE8" s="74" t="s">
        <v>226</v>
      </c>
      <c r="AF8" s="8" t="s">
        <v>148</v>
      </c>
      <c r="AG8" s="8" t="s">
        <v>262</v>
      </c>
      <c r="AH8" s="8" t="s">
        <v>10</v>
      </c>
      <c r="AI8" s="9" t="s">
        <v>120</v>
      </c>
      <c r="AJ8" s="8" t="s">
        <v>12</v>
      </c>
      <c r="AK8" s="10" t="s">
        <v>11</v>
      </c>
      <c r="AL8" s="10" t="s">
        <v>11</v>
      </c>
      <c r="AM8" s="10" t="s">
        <v>11</v>
      </c>
      <c r="AN8" s="8" t="s">
        <v>227</v>
      </c>
      <c r="AO8" s="74" t="s">
        <v>228</v>
      </c>
      <c r="AP8" s="8" t="s">
        <v>148</v>
      </c>
      <c r="AQ8" s="9" t="s">
        <v>264</v>
      </c>
      <c r="AR8" s="9" t="s">
        <v>10</v>
      </c>
      <c r="AS8" s="10" t="s">
        <v>11</v>
      </c>
      <c r="AT8" s="8" t="s">
        <v>9</v>
      </c>
      <c r="AU8" s="10" t="s">
        <v>11</v>
      </c>
      <c r="AV8" s="10" t="s">
        <v>11</v>
      </c>
      <c r="AW8" s="10" t="s">
        <v>11</v>
      </c>
      <c r="AX8" s="8" t="s">
        <v>227</v>
      </c>
      <c r="AY8" s="82" t="s">
        <v>11</v>
      </c>
      <c r="AZ8" s="10" t="s">
        <v>11</v>
      </c>
      <c r="BA8" s="10" t="s">
        <v>11</v>
      </c>
      <c r="BB8" s="10" t="s">
        <v>11</v>
      </c>
      <c r="BC8" s="10" t="s">
        <v>11</v>
      </c>
      <c r="BD8" s="10" t="s">
        <v>11</v>
      </c>
      <c r="BE8" s="10" t="s">
        <v>11</v>
      </c>
      <c r="BF8" s="10" t="s">
        <v>11</v>
      </c>
      <c r="BG8" s="10" t="s">
        <v>11</v>
      </c>
      <c r="BH8" s="8" t="s">
        <v>11</v>
      </c>
      <c r="BI8" s="74" t="s">
        <v>11</v>
      </c>
      <c r="BJ8" s="8" t="s">
        <v>11</v>
      </c>
      <c r="BK8" s="8" t="s">
        <v>11</v>
      </c>
      <c r="BL8" s="8" t="s">
        <v>11</v>
      </c>
      <c r="BM8" s="8" t="s">
        <v>11</v>
      </c>
      <c r="BN8" s="8" t="s">
        <v>11</v>
      </c>
      <c r="BO8" s="8" t="s">
        <v>11</v>
      </c>
      <c r="BP8" s="8" t="s">
        <v>11</v>
      </c>
      <c r="BQ8" s="9"/>
      <c r="BR8" s="8" t="s">
        <v>11</v>
      </c>
      <c r="BS8" s="74" t="s">
        <v>11</v>
      </c>
      <c r="BT8" s="8" t="s">
        <v>11</v>
      </c>
      <c r="BU8" s="8" t="s">
        <v>11</v>
      </c>
      <c r="BV8" s="8" t="s">
        <v>11</v>
      </c>
      <c r="BW8" s="8" t="s">
        <v>11</v>
      </c>
      <c r="BX8" s="8" t="s">
        <v>11</v>
      </c>
      <c r="BY8" s="8" t="s">
        <v>11</v>
      </c>
      <c r="BZ8" s="8" t="s">
        <v>11</v>
      </c>
      <c r="CA8" s="9"/>
      <c r="CB8" s="8" t="s">
        <v>11</v>
      </c>
      <c r="CC8" s="8" t="s">
        <v>11</v>
      </c>
      <c r="CD8" s="8" t="s">
        <v>11</v>
      </c>
      <c r="CE8" s="8" t="s">
        <v>11</v>
      </c>
      <c r="CF8" s="8" t="s">
        <v>11</v>
      </c>
      <c r="CG8" s="8" t="s">
        <v>11</v>
      </c>
      <c r="CH8" s="8" t="s">
        <v>11</v>
      </c>
      <c r="CI8" s="8" t="s">
        <v>11</v>
      </c>
      <c r="CJ8" s="8" t="s">
        <v>11</v>
      </c>
      <c r="CK8" s="9"/>
      <c r="CL8" s="8" t="s">
        <v>11</v>
      </c>
      <c r="CM8" s="8" t="s">
        <v>11</v>
      </c>
      <c r="CN8" s="8" t="s">
        <v>11</v>
      </c>
      <c r="CO8" s="8" t="s">
        <v>11</v>
      </c>
      <c r="CP8" s="8" t="s">
        <v>11</v>
      </c>
      <c r="CQ8" s="8" t="s">
        <v>11</v>
      </c>
      <c r="CR8" s="8" t="s">
        <v>11</v>
      </c>
      <c r="CS8" s="8" t="s">
        <v>11</v>
      </c>
      <c r="CT8" s="8" t="s">
        <v>11</v>
      </c>
      <c r="CU8" s="9"/>
      <c r="CV8" s="8" t="s">
        <v>11</v>
      </c>
    </row>
    <row r="9" spans="1:100" s="13" customFormat="1" ht="15.75">
      <c r="A9" s="1">
        <v>4</v>
      </c>
      <c r="B9" s="6" t="s">
        <v>195</v>
      </c>
      <c r="C9" s="12" t="s">
        <v>210</v>
      </c>
      <c r="D9" s="57" t="s">
        <v>148</v>
      </c>
      <c r="E9" s="7" t="s">
        <v>211</v>
      </c>
      <c r="F9" s="8" t="s">
        <v>9</v>
      </c>
      <c r="G9" s="8" t="s">
        <v>151</v>
      </c>
      <c r="H9" s="8" t="s">
        <v>218</v>
      </c>
      <c r="I9" s="8" t="s">
        <v>206</v>
      </c>
      <c r="J9" s="8" t="s">
        <v>154</v>
      </c>
      <c r="K9" s="67" t="s">
        <v>212</v>
      </c>
      <c r="L9" s="161" t="s">
        <v>11</v>
      </c>
      <c r="M9" s="8" t="s">
        <v>249</v>
      </c>
      <c r="N9" s="20" t="s">
        <v>11</v>
      </c>
      <c r="O9" s="20" t="s">
        <v>11</v>
      </c>
      <c r="P9" s="20" t="s">
        <v>213</v>
      </c>
      <c r="Q9" s="9" t="s">
        <v>120</v>
      </c>
      <c r="R9" s="20"/>
      <c r="S9" s="9" t="s">
        <v>214</v>
      </c>
      <c r="T9" s="9" t="s">
        <v>215</v>
      </c>
      <c r="U9" s="80">
        <v>36</v>
      </c>
      <c r="V9" s="80">
        <v>0</v>
      </c>
      <c r="W9" s="74" t="s">
        <v>216</v>
      </c>
      <c r="X9" s="8" t="s">
        <v>148</v>
      </c>
      <c r="Y9" s="8" t="s">
        <v>217</v>
      </c>
      <c r="Z9" s="8"/>
      <c r="AA9" s="8" t="s">
        <v>218</v>
      </c>
      <c r="AB9" s="8" t="s">
        <v>219</v>
      </c>
      <c r="AC9" s="10" t="s">
        <v>11</v>
      </c>
      <c r="AD9" s="10" t="s">
        <v>11</v>
      </c>
      <c r="AE9" s="10" t="s">
        <v>11</v>
      </c>
      <c r="AF9" s="10" t="s">
        <v>11</v>
      </c>
      <c r="AG9" s="10" t="s">
        <v>11</v>
      </c>
      <c r="AH9" s="10" t="s">
        <v>11</v>
      </c>
      <c r="AI9" s="10" t="s">
        <v>11</v>
      </c>
      <c r="AJ9" s="10" t="s">
        <v>11</v>
      </c>
      <c r="AK9" s="10" t="s">
        <v>11</v>
      </c>
      <c r="AL9" s="10" t="s">
        <v>11</v>
      </c>
      <c r="AM9" s="10" t="s">
        <v>11</v>
      </c>
      <c r="AN9" s="10" t="s">
        <v>11</v>
      </c>
      <c r="AO9" s="10" t="s">
        <v>11</v>
      </c>
      <c r="AP9" s="10" t="s">
        <v>11</v>
      </c>
      <c r="AQ9" s="10" t="s">
        <v>11</v>
      </c>
      <c r="AR9" s="10" t="s">
        <v>11</v>
      </c>
      <c r="AS9" s="10" t="s">
        <v>11</v>
      </c>
      <c r="AT9" s="10" t="s">
        <v>11</v>
      </c>
      <c r="AU9" s="10" t="s">
        <v>11</v>
      </c>
      <c r="AV9" s="10" t="s">
        <v>11</v>
      </c>
      <c r="AW9" s="10" t="s">
        <v>11</v>
      </c>
      <c r="AX9" s="10" t="s">
        <v>11</v>
      </c>
      <c r="AY9" s="82" t="s">
        <v>11</v>
      </c>
      <c r="AZ9" s="10" t="s">
        <v>11</v>
      </c>
      <c r="BA9" s="10" t="s">
        <v>11</v>
      </c>
      <c r="BB9" s="10" t="s">
        <v>11</v>
      </c>
      <c r="BC9" s="10" t="s">
        <v>11</v>
      </c>
      <c r="BD9" s="10" t="s">
        <v>11</v>
      </c>
      <c r="BE9" s="10" t="s">
        <v>11</v>
      </c>
      <c r="BF9" s="10" t="s">
        <v>11</v>
      </c>
      <c r="BG9" s="10" t="s">
        <v>11</v>
      </c>
      <c r="BH9" s="8" t="s">
        <v>11</v>
      </c>
      <c r="BI9" s="74" t="s">
        <v>11</v>
      </c>
      <c r="BJ9" s="8" t="s">
        <v>11</v>
      </c>
      <c r="BK9" s="8" t="s">
        <v>11</v>
      </c>
      <c r="BL9" s="8" t="s">
        <v>11</v>
      </c>
      <c r="BM9" s="8" t="s">
        <v>11</v>
      </c>
      <c r="BN9" s="8" t="s">
        <v>11</v>
      </c>
      <c r="BO9" s="8" t="s">
        <v>11</v>
      </c>
      <c r="BP9" s="8" t="s">
        <v>11</v>
      </c>
      <c r="BQ9" s="9"/>
      <c r="BR9" s="8" t="s">
        <v>11</v>
      </c>
      <c r="BS9" s="74" t="s">
        <v>11</v>
      </c>
      <c r="BT9" s="8" t="s">
        <v>11</v>
      </c>
      <c r="BU9" s="8" t="s">
        <v>11</v>
      </c>
      <c r="BV9" s="8" t="s">
        <v>11</v>
      </c>
      <c r="BW9" s="8" t="s">
        <v>11</v>
      </c>
      <c r="BX9" s="8" t="s">
        <v>11</v>
      </c>
      <c r="BY9" s="8" t="s">
        <v>11</v>
      </c>
      <c r="BZ9" s="8" t="s">
        <v>11</v>
      </c>
      <c r="CA9" s="9"/>
      <c r="CB9" s="8" t="s">
        <v>11</v>
      </c>
      <c r="CC9" s="8" t="s">
        <v>11</v>
      </c>
      <c r="CD9" s="8" t="s">
        <v>11</v>
      </c>
      <c r="CE9" s="8" t="s">
        <v>11</v>
      </c>
      <c r="CF9" s="8" t="s">
        <v>11</v>
      </c>
      <c r="CG9" s="8" t="s">
        <v>11</v>
      </c>
      <c r="CH9" s="8" t="s">
        <v>11</v>
      </c>
      <c r="CI9" s="8" t="s">
        <v>11</v>
      </c>
      <c r="CJ9" s="8" t="s">
        <v>11</v>
      </c>
      <c r="CK9" s="9"/>
      <c r="CL9" s="8" t="s">
        <v>11</v>
      </c>
      <c r="CM9" s="8" t="s">
        <v>11</v>
      </c>
      <c r="CN9" s="8" t="s">
        <v>11</v>
      </c>
      <c r="CO9" s="8" t="s">
        <v>11</v>
      </c>
      <c r="CP9" s="8" t="s">
        <v>11</v>
      </c>
      <c r="CQ9" s="8" t="s">
        <v>11</v>
      </c>
      <c r="CR9" s="8" t="s">
        <v>11</v>
      </c>
      <c r="CS9" s="8" t="s">
        <v>11</v>
      </c>
      <c r="CT9" s="8" t="s">
        <v>11</v>
      </c>
      <c r="CU9" s="9"/>
      <c r="CV9" s="8" t="s">
        <v>11</v>
      </c>
    </row>
    <row r="10" spans="1:100" s="13" customFormat="1" ht="15.75">
      <c r="A10" s="1">
        <v>5</v>
      </c>
      <c r="B10" s="5" t="s">
        <v>196</v>
      </c>
      <c r="C10" s="12" t="s">
        <v>199</v>
      </c>
      <c r="D10" s="57" t="s">
        <v>202</v>
      </c>
      <c r="E10" s="7" t="s">
        <v>251</v>
      </c>
      <c r="F10" s="8" t="s">
        <v>12</v>
      </c>
      <c r="G10" s="8" t="s">
        <v>151</v>
      </c>
      <c r="H10" s="8" t="s">
        <v>218</v>
      </c>
      <c r="I10" s="8" t="s">
        <v>207</v>
      </c>
      <c r="J10" s="8" t="s">
        <v>154</v>
      </c>
      <c r="K10" s="67" t="s">
        <v>212</v>
      </c>
      <c r="L10" s="81">
        <v>41730</v>
      </c>
      <c r="M10" s="8" t="s">
        <v>249</v>
      </c>
      <c r="N10" s="79">
        <v>28</v>
      </c>
      <c r="O10" s="79">
        <v>32</v>
      </c>
      <c r="P10" s="20" t="s">
        <v>229</v>
      </c>
      <c r="Q10" s="9" t="s">
        <v>120</v>
      </c>
      <c r="R10" s="20">
        <v>1</v>
      </c>
      <c r="S10" s="9" t="s">
        <v>221</v>
      </c>
      <c r="T10" s="9" t="s">
        <v>230</v>
      </c>
      <c r="U10" s="80">
        <v>32</v>
      </c>
      <c r="V10" s="80">
        <v>1</v>
      </c>
      <c r="W10" s="74" t="s">
        <v>231</v>
      </c>
      <c r="X10" s="8" t="s">
        <v>202</v>
      </c>
      <c r="Y10" s="8" t="s">
        <v>232</v>
      </c>
      <c r="Z10" s="8"/>
      <c r="AA10" s="8" t="s">
        <v>233</v>
      </c>
      <c r="AB10" s="8" t="s">
        <v>234</v>
      </c>
      <c r="AC10" s="10" t="s">
        <v>11</v>
      </c>
      <c r="AD10" s="10" t="s">
        <v>11</v>
      </c>
      <c r="AE10" s="10" t="s">
        <v>11</v>
      </c>
      <c r="AF10" s="10" t="s">
        <v>11</v>
      </c>
      <c r="AG10" s="10" t="s">
        <v>11</v>
      </c>
      <c r="AH10" s="10" t="s">
        <v>11</v>
      </c>
      <c r="AI10" s="10" t="s">
        <v>11</v>
      </c>
      <c r="AJ10" s="10" t="s">
        <v>11</v>
      </c>
      <c r="AK10" s="10" t="s">
        <v>11</v>
      </c>
      <c r="AL10" s="10" t="s">
        <v>11</v>
      </c>
      <c r="AM10" s="10" t="s">
        <v>11</v>
      </c>
      <c r="AN10" s="10" t="s">
        <v>11</v>
      </c>
      <c r="AO10" s="10" t="s">
        <v>11</v>
      </c>
      <c r="AP10" s="10" t="s">
        <v>11</v>
      </c>
      <c r="AQ10" s="10" t="s">
        <v>11</v>
      </c>
      <c r="AR10" s="10" t="s">
        <v>11</v>
      </c>
      <c r="AS10" s="10" t="s">
        <v>11</v>
      </c>
      <c r="AT10" s="10" t="s">
        <v>11</v>
      </c>
      <c r="AU10" s="10" t="s">
        <v>11</v>
      </c>
      <c r="AV10" s="10" t="s">
        <v>11</v>
      </c>
      <c r="AW10" s="10" t="s">
        <v>11</v>
      </c>
      <c r="AX10" s="10" t="s">
        <v>11</v>
      </c>
      <c r="AY10" s="82" t="s">
        <v>11</v>
      </c>
      <c r="AZ10" s="10" t="s">
        <v>11</v>
      </c>
      <c r="BA10" s="10" t="s">
        <v>11</v>
      </c>
      <c r="BB10" s="10" t="s">
        <v>11</v>
      </c>
      <c r="BC10" s="10" t="s">
        <v>11</v>
      </c>
      <c r="BD10" s="10" t="s">
        <v>11</v>
      </c>
      <c r="BE10" s="10" t="s">
        <v>11</v>
      </c>
      <c r="BF10" s="10" t="s">
        <v>11</v>
      </c>
      <c r="BG10" s="10" t="s">
        <v>11</v>
      </c>
      <c r="BH10" s="8" t="s">
        <v>11</v>
      </c>
      <c r="BI10" s="74" t="s">
        <v>11</v>
      </c>
      <c r="BJ10" s="8" t="s">
        <v>11</v>
      </c>
      <c r="BK10" s="8" t="s">
        <v>11</v>
      </c>
      <c r="BL10" s="8" t="s">
        <v>11</v>
      </c>
      <c r="BM10" s="8" t="s">
        <v>11</v>
      </c>
      <c r="BN10" s="8" t="s">
        <v>11</v>
      </c>
      <c r="BO10" s="8" t="s">
        <v>11</v>
      </c>
      <c r="BP10" s="8" t="s">
        <v>11</v>
      </c>
      <c r="BQ10" s="9"/>
      <c r="BR10" s="8" t="s">
        <v>11</v>
      </c>
      <c r="BS10" s="74" t="s">
        <v>11</v>
      </c>
      <c r="BT10" s="8" t="s">
        <v>11</v>
      </c>
      <c r="BU10" s="8" t="s">
        <v>11</v>
      </c>
      <c r="BV10" s="8" t="s">
        <v>11</v>
      </c>
      <c r="BW10" s="8" t="s">
        <v>11</v>
      </c>
      <c r="BX10" s="8" t="s">
        <v>11</v>
      </c>
      <c r="BY10" s="8" t="s">
        <v>11</v>
      </c>
      <c r="BZ10" s="8" t="s">
        <v>11</v>
      </c>
      <c r="CA10" s="9"/>
      <c r="CB10" s="8" t="s">
        <v>11</v>
      </c>
      <c r="CC10" s="8" t="s">
        <v>11</v>
      </c>
      <c r="CD10" s="8" t="s">
        <v>11</v>
      </c>
      <c r="CE10" s="8" t="s">
        <v>11</v>
      </c>
      <c r="CF10" s="8" t="s">
        <v>11</v>
      </c>
      <c r="CG10" s="8" t="s">
        <v>11</v>
      </c>
      <c r="CH10" s="8" t="s">
        <v>11</v>
      </c>
      <c r="CI10" s="8" t="s">
        <v>11</v>
      </c>
      <c r="CJ10" s="8" t="s">
        <v>11</v>
      </c>
      <c r="CK10" s="9"/>
      <c r="CL10" s="8" t="s">
        <v>11</v>
      </c>
      <c r="CM10" s="8" t="s">
        <v>11</v>
      </c>
      <c r="CN10" s="8" t="s">
        <v>11</v>
      </c>
      <c r="CO10" s="8" t="s">
        <v>11</v>
      </c>
      <c r="CP10" s="8" t="s">
        <v>11</v>
      </c>
      <c r="CQ10" s="8" t="s">
        <v>11</v>
      </c>
      <c r="CR10" s="8" t="s">
        <v>11</v>
      </c>
      <c r="CS10" s="8" t="s">
        <v>11</v>
      </c>
      <c r="CT10" s="8" t="s">
        <v>11</v>
      </c>
      <c r="CU10" s="9"/>
      <c r="CV10" s="8" t="s">
        <v>11</v>
      </c>
    </row>
    <row r="11" spans="1:100" s="13" customFormat="1" ht="15.75">
      <c r="A11" s="1">
        <v>6</v>
      </c>
      <c r="B11" s="6" t="s">
        <v>197</v>
      </c>
      <c r="C11" s="12" t="s">
        <v>200</v>
      </c>
      <c r="D11" s="57" t="s">
        <v>201</v>
      </c>
      <c r="E11" s="7" t="s">
        <v>209</v>
      </c>
      <c r="F11" s="8" t="s">
        <v>9</v>
      </c>
      <c r="G11" s="8" t="s">
        <v>151</v>
      </c>
      <c r="H11" s="8" t="s">
        <v>218</v>
      </c>
      <c r="I11" s="8" t="s">
        <v>208</v>
      </c>
      <c r="J11" s="10" t="s">
        <v>11</v>
      </c>
      <c r="K11" s="67" t="s">
        <v>235</v>
      </c>
      <c r="L11" s="161">
        <v>42095</v>
      </c>
      <c r="M11" s="8" t="s">
        <v>249</v>
      </c>
      <c r="N11" s="20" t="s">
        <v>11</v>
      </c>
      <c r="O11" s="20" t="s">
        <v>11</v>
      </c>
      <c r="P11" s="20" t="s">
        <v>236</v>
      </c>
      <c r="Q11" s="9" t="s">
        <v>13</v>
      </c>
      <c r="R11" s="20">
        <v>2</v>
      </c>
      <c r="S11" s="9" t="s">
        <v>250</v>
      </c>
      <c r="T11" s="9" t="s">
        <v>250</v>
      </c>
      <c r="U11" s="80">
        <v>29</v>
      </c>
      <c r="V11" s="80">
        <v>2</v>
      </c>
      <c r="W11" s="74" t="s">
        <v>237</v>
      </c>
      <c r="X11" s="8" t="s">
        <v>201</v>
      </c>
      <c r="Y11" s="8" t="s">
        <v>238</v>
      </c>
      <c r="Z11" s="8"/>
      <c r="AA11" s="8" t="s">
        <v>193</v>
      </c>
      <c r="AB11" s="8" t="s">
        <v>239</v>
      </c>
      <c r="AC11" s="10" t="s">
        <v>11</v>
      </c>
      <c r="AD11" s="10" t="s">
        <v>11</v>
      </c>
      <c r="AE11" s="75" t="s">
        <v>240</v>
      </c>
      <c r="AF11" s="8" t="s">
        <v>201</v>
      </c>
      <c r="AG11" s="8" t="s">
        <v>241</v>
      </c>
      <c r="AH11" s="8" t="s">
        <v>242</v>
      </c>
      <c r="AI11" s="10" t="s">
        <v>11</v>
      </c>
      <c r="AJ11" s="8" t="s">
        <v>243</v>
      </c>
      <c r="AK11" s="10" t="s">
        <v>11</v>
      </c>
      <c r="AL11" s="10" t="s">
        <v>11</v>
      </c>
      <c r="AM11" s="10" t="s">
        <v>11</v>
      </c>
      <c r="AN11" s="8" t="s">
        <v>244</v>
      </c>
      <c r="AO11" s="75" t="s">
        <v>245</v>
      </c>
      <c r="AP11" s="8" t="s">
        <v>201</v>
      </c>
      <c r="AQ11" s="9" t="s">
        <v>246</v>
      </c>
      <c r="AR11" s="9" t="s">
        <v>10</v>
      </c>
      <c r="AS11" s="10" t="s">
        <v>11</v>
      </c>
      <c r="AT11" s="8" t="s">
        <v>9</v>
      </c>
      <c r="AU11" s="10" t="s">
        <v>11</v>
      </c>
      <c r="AV11" s="10" t="s">
        <v>11</v>
      </c>
      <c r="AW11" s="10" t="s">
        <v>11</v>
      </c>
      <c r="AX11" s="8" t="s">
        <v>244</v>
      </c>
      <c r="AY11" s="82" t="s">
        <v>11</v>
      </c>
      <c r="AZ11" s="10" t="s">
        <v>11</v>
      </c>
      <c r="BA11" s="10" t="s">
        <v>11</v>
      </c>
      <c r="BB11" s="10" t="s">
        <v>11</v>
      </c>
      <c r="BC11" s="10" t="s">
        <v>11</v>
      </c>
      <c r="BD11" s="10" t="s">
        <v>11</v>
      </c>
      <c r="BE11" s="10" t="s">
        <v>11</v>
      </c>
      <c r="BF11" s="10" t="s">
        <v>11</v>
      </c>
      <c r="BG11" s="10" t="s">
        <v>11</v>
      </c>
      <c r="BH11" s="8" t="s">
        <v>11</v>
      </c>
      <c r="BI11" s="74" t="s">
        <v>11</v>
      </c>
      <c r="BJ11" s="8" t="s">
        <v>11</v>
      </c>
      <c r="BK11" s="8" t="s">
        <v>11</v>
      </c>
      <c r="BL11" s="8" t="s">
        <v>11</v>
      </c>
      <c r="BM11" s="8" t="s">
        <v>11</v>
      </c>
      <c r="BN11" s="8" t="s">
        <v>11</v>
      </c>
      <c r="BO11" s="8" t="s">
        <v>11</v>
      </c>
      <c r="BP11" s="8" t="s">
        <v>11</v>
      </c>
      <c r="BQ11" s="9"/>
      <c r="BR11" s="8" t="s">
        <v>11</v>
      </c>
      <c r="BS11" s="74" t="s">
        <v>11</v>
      </c>
      <c r="BT11" s="8" t="s">
        <v>11</v>
      </c>
      <c r="BU11" s="8" t="s">
        <v>11</v>
      </c>
      <c r="BV11" s="8" t="s">
        <v>11</v>
      </c>
      <c r="BW11" s="8" t="s">
        <v>11</v>
      </c>
      <c r="BX11" s="8" t="s">
        <v>11</v>
      </c>
      <c r="BY11" s="8" t="s">
        <v>11</v>
      </c>
      <c r="BZ11" s="8" t="s">
        <v>11</v>
      </c>
      <c r="CA11" s="9"/>
      <c r="CB11" s="8" t="s">
        <v>11</v>
      </c>
      <c r="CC11" s="8" t="s">
        <v>11</v>
      </c>
      <c r="CD11" s="8" t="s">
        <v>11</v>
      </c>
      <c r="CE11" s="8" t="s">
        <v>11</v>
      </c>
      <c r="CF11" s="8" t="s">
        <v>11</v>
      </c>
      <c r="CG11" s="8" t="s">
        <v>11</v>
      </c>
      <c r="CH11" s="8" t="s">
        <v>11</v>
      </c>
      <c r="CI11" s="8" t="s">
        <v>11</v>
      </c>
      <c r="CJ11" s="8" t="s">
        <v>11</v>
      </c>
      <c r="CK11" s="9"/>
      <c r="CL11" s="8" t="s">
        <v>11</v>
      </c>
      <c r="CM11" s="8" t="s">
        <v>11</v>
      </c>
      <c r="CN11" s="8" t="s">
        <v>11</v>
      </c>
      <c r="CO11" s="8" t="s">
        <v>11</v>
      </c>
      <c r="CP11" s="8" t="s">
        <v>11</v>
      </c>
      <c r="CQ11" s="8" t="s">
        <v>11</v>
      </c>
      <c r="CR11" s="8" t="s">
        <v>11</v>
      </c>
      <c r="CS11" s="8" t="s">
        <v>11</v>
      </c>
      <c r="CT11" s="8" t="s">
        <v>11</v>
      </c>
      <c r="CU11" s="9"/>
      <c r="CV11" s="8" t="s">
        <v>11</v>
      </c>
    </row>
    <row r="12" spans="1:100" s="13" customFormat="1" ht="15">
      <c r="A12" s="1">
        <v>7</v>
      </c>
      <c r="B12" s="10"/>
      <c r="C12" s="10"/>
      <c r="D12" s="10"/>
      <c r="E12" s="10"/>
      <c r="F12" s="10"/>
      <c r="G12" s="10"/>
      <c r="H12" s="10"/>
      <c r="I12" s="10"/>
      <c r="J12" s="10"/>
      <c r="K12" s="20"/>
      <c r="L12" s="81"/>
      <c r="M12" s="10"/>
      <c r="N12" s="20"/>
      <c r="O12" s="20"/>
      <c r="P12" s="10"/>
      <c r="Q12" s="10"/>
      <c r="R12" s="20"/>
      <c r="S12" s="10"/>
      <c r="T12" s="10"/>
      <c r="U12" s="80"/>
      <c r="V12" s="8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82"/>
      <c r="AZ12" s="10"/>
      <c r="BA12" s="10"/>
      <c r="BB12" s="10"/>
      <c r="BC12" s="10"/>
      <c r="BD12" s="10"/>
      <c r="BE12" s="10"/>
      <c r="BF12" s="10"/>
      <c r="BG12" s="10"/>
      <c r="BH12" s="8"/>
      <c r="BI12" s="74"/>
      <c r="BJ12" s="8"/>
      <c r="BK12" s="8"/>
      <c r="BL12" s="8"/>
      <c r="BM12" s="8"/>
      <c r="BN12" s="8"/>
      <c r="BO12" s="8"/>
      <c r="BP12" s="8"/>
      <c r="BQ12" s="9"/>
      <c r="BR12" s="8"/>
      <c r="BS12" s="74"/>
      <c r="BT12" s="8"/>
      <c r="BU12" s="8"/>
      <c r="BV12" s="8"/>
      <c r="BW12" s="8"/>
      <c r="BX12" s="8"/>
      <c r="BY12" s="8"/>
      <c r="BZ12" s="8"/>
      <c r="CA12" s="9"/>
      <c r="CB12" s="8"/>
      <c r="CC12" s="8"/>
      <c r="CD12" s="8"/>
      <c r="CE12" s="8"/>
      <c r="CF12" s="8"/>
      <c r="CG12" s="8"/>
      <c r="CH12" s="8"/>
      <c r="CI12" s="8"/>
      <c r="CJ12" s="8"/>
      <c r="CK12" s="9"/>
      <c r="CL12" s="8"/>
      <c r="CM12" s="8"/>
      <c r="CN12" s="8"/>
      <c r="CO12" s="8"/>
      <c r="CP12" s="8"/>
      <c r="CQ12" s="8"/>
      <c r="CR12" s="8"/>
      <c r="CS12" s="8"/>
      <c r="CT12" s="8"/>
      <c r="CU12" s="9"/>
      <c r="CV12" s="8"/>
    </row>
    <row r="13" spans="1:100" s="13" customFormat="1" ht="15">
      <c r="A13" s="1">
        <v>8</v>
      </c>
      <c r="B13" s="10"/>
      <c r="C13" s="10"/>
      <c r="D13" s="10"/>
      <c r="E13" s="10"/>
      <c r="F13" s="10"/>
      <c r="G13" s="10"/>
      <c r="H13" s="10"/>
      <c r="I13" s="10"/>
      <c r="J13" s="10"/>
      <c r="K13" s="20"/>
      <c r="L13" s="81"/>
      <c r="M13" s="10"/>
      <c r="N13" s="20"/>
      <c r="O13" s="20"/>
      <c r="P13" s="10"/>
      <c r="Q13" s="10"/>
      <c r="R13" s="20"/>
      <c r="S13" s="10"/>
      <c r="T13" s="20"/>
      <c r="U13" s="80"/>
      <c r="V13" s="8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82"/>
      <c r="AZ13" s="10"/>
      <c r="BA13" s="10"/>
      <c r="BB13" s="10"/>
      <c r="BC13" s="10"/>
      <c r="BD13" s="10"/>
      <c r="BE13" s="10"/>
      <c r="BF13" s="10"/>
      <c r="BG13" s="10"/>
      <c r="BH13" s="8"/>
      <c r="BI13" s="74"/>
      <c r="BJ13" s="8"/>
      <c r="BK13" s="8"/>
      <c r="BL13" s="8"/>
      <c r="BM13" s="8"/>
      <c r="BN13" s="8"/>
      <c r="BO13" s="8"/>
      <c r="BP13" s="8"/>
      <c r="BQ13" s="9"/>
      <c r="BR13" s="8"/>
      <c r="BS13" s="74"/>
      <c r="BT13" s="8"/>
      <c r="BU13" s="8"/>
      <c r="BV13" s="8"/>
      <c r="BW13" s="8"/>
      <c r="BX13" s="8"/>
      <c r="BY13" s="8"/>
      <c r="BZ13" s="8"/>
      <c r="CA13" s="9"/>
      <c r="CB13" s="8"/>
      <c r="CC13" s="8"/>
      <c r="CD13" s="8"/>
      <c r="CE13" s="8"/>
      <c r="CF13" s="8"/>
      <c r="CG13" s="8"/>
      <c r="CH13" s="8"/>
      <c r="CI13" s="8"/>
      <c r="CJ13" s="8"/>
      <c r="CK13" s="9"/>
      <c r="CL13" s="8"/>
      <c r="CM13" s="8"/>
      <c r="CN13" s="8"/>
      <c r="CO13" s="8"/>
      <c r="CP13" s="8"/>
      <c r="CQ13" s="8"/>
      <c r="CR13" s="8"/>
      <c r="CS13" s="8"/>
      <c r="CT13" s="8"/>
      <c r="CU13" s="9"/>
      <c r="CV13" s="8"/>
    </row>
    <row r="14" spans="1:100" s="13" customFormat="1" ht="15">
      <c r="A14" s="1">
        <v>9</v>
      </c>
      <c r="B14" s="10"/>
      <c r="C14" s="10"/>
      <c r="D14" s="10"/>
      <c r="E14" s="10"/>
      <c r="F14" s="10"/>
      <c r="G14" s="10"/>
      <c r="H14" s="10"/>
      <c r="I14" s="10"/>
      <c r="J14" s="10"/>
      <c r="K14" s="20"/>
      <c r="L14" s="81"/>
      <c r="M14" s="10"/>
      <c r="N14" s="20"/>
      <c r="O14" s="20"/>
      <c r="P14" s="10"/>
      <c r="Q14" s="10"/>
      <c r="R14" s="20"/>
      <c r="S14" s="10"/>
      <c r="T14" s="10"/>
      <c r="U14" s="80"/>
      <c r="V14" s="8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82"/>
      <c r="AZ14" s="10"/>
      <c r="BA14" s="10"/>
      <c r="BB14" s="10"/>
      <c r="BC14" s="10"/>
      <c r="BD14" s="10"/>
      <c r="BE14" s="10"/>
      <c r="BF14" s="10"/>
      <c r="BG14" s="10"/>
      <c r="BH14" s="8"/>
      <c r="BI14" s="74"/>
      <c r="BJ14" s="8"/>
      <c r="BK14" s="8"/>
      <c r="BL14" s="8"/>
      <c r="BM14" s="8"/>
      <c r="BN14" s="8"/>
      <c r="BO14" s="8"/>
      <c r="BP14" s="8"/>
      <c r="BQ14" s="9"/>
      <c r="BR14" s="8"/>
      <c r="BS14" s="74"/>
      <c r="BT14" s="8"/>
      <c r="BU14" s="8"/>
      <c r="BV14" s="8"/>
      <c r="BW14" s="8"/>
      <c r="BX14" s="8"/>
      <c r="BY14" s="8"/>
      <c r="BZ14" s="8"/>
      <c r="CA14" s="9"/>
      <c r="CB14" s="8"/>
      <c r="CC14" s="8"/>
      <c r="CD14" s="8"/>
      <c r="CE14" s="8"/>
      <c r="CF14" s="8"/>
      <c r="CG14" s="8"/>
      <c r="CH14" s="8"/>
      <c r="CI14" s="8"/>
      <c r="CJ14" s="8"/>
      <c r="CK14" s="9"/>
      <c r="CL14" s="8"/>
      <c r="CM14" s="8"/>
      <c r="CN14" s="8"/>
      <c r="CO14" s="8"/>
      <c r="CP14" s="8"/>
      <c r="CQ14" s="8"/>
      <c r="CR14" s="8"/>
      <c r="CS14" s="8"/>
      <c r="CT14" s="8"/>
      <c r="CU14" s="9"/>
      <c r="CV14" s="8"/>
    </row>
    <row r="15" spans="1:100" s="13" customFormat="1" ht="15">
      <c r="A15" s="1">
        <v>10</v>
      </c>
      <c r="B15" s="10"/>
      <c r="C15" s="10"/>
      <c r="D15" s="10"/>
      <c r="E15" s="10"/>
      <c r="F15" s="10"/>
      <c r="G15" s="10"/>
      <c r="H15" s="10"/>
      <c r="I15" s="10"/>
      <c r="J15" s="10"/>
      <c r="K15" s="20"/>
      <c r="L15" s="81"/>
      <c r="M15" s="10"/>
      <c r="N15" s="20"/>
      <c r="O15" s="20"/>
      <c r="P15" s="10"/>
      <c r="Q15" s="10"/>
      <c r="R15" s="20"/>
      <c r="S15" s="10"/>
      <c r="T15" s="10"/>
      <c r="U15" s="80"/>
      <c r="V15" s="8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82"/>
      <c r="AZ15" s="10"/>
      <c r="BA15" s="10"/>
      <c r="BB15" s="10"/>
      <c r="BC15" s="10"/>
      <c r="BD15" s="10"/>
      <c r="BE15" s="10"/>
      <c r="BF15" s="10"/>
      <c r="BG15" s="10"/>
      <c r="BH15" s="8"/>
      <c r="BI15" s="74"/>
      <c r="BJ15" s="8"/>
      <c r="BK15" s="8"/>
      <c r="BL15" s="8"/>
      <c r="BM15" s="8"/>
      <c r="BN15" s="8"/>
      <c r="BO15" s="8"/>
      <c r="BP15" s="8"/>
      <c r="BQ15" s="9"/>
      <c r="BR15" s="8"/>
      <c r="BS15" s="74"/>
      <c r="BT15" s="8"/>
      <c r="BU15" s="8"/>
      <c r="BV15" s="8"/>
      <c r="BW15" s="8"/>
      <c r="BX15" s="8"/>
      <c r="BY15" s="8"/>
      <c r="BZ15" s="8"/>
      <c r="CA15" s="9"/>
      <c r="CB15" s="8"/>
      <c r="CC15" s="8"/>
      <c r="CD15" s="8"/>
      <c r="CE15" s="8"/>
      <c r="CF15" s="8"/>
      <c r="CG15" s="8"/>
      <c r="CH15" s="8"/>
      <c r="CI15" s="8"/>
      <c r="CJ15" s="8"/>
      <c r="CK15" s="9"/>
      <c r="CL15" s="8"/>
      <c r="CM15" s="8"/>
      <c r="CN15" s="8"/>
      <c r="CO15" s="8"/>
      <c r="CP15" s="8"/>
      <c r="CQ15" s="8"/>
      <c r="CR15" s="8"/>
      <c r="CS15" s="8"/>
      <c r="CT15" s="8"/>
      <c r="CU15" s="9"/>
      <c r="CV15" s="8"/>
    </row>
    <row r="16" spans="1:100" s="13" customFormat="1" ht="15.75">
      <c r="A16" s="1">
        <v>11</v>
      </c>
      <c r="B16" s="6"/>
      <c r="C16" s="12"/>
      <c r="D16" s="57"/>
      <c r="E16" s="7"/>
      <c r="F16" s="8"/>
      <c r="G16" s="8"/>
      <c r="H16" s="8"/>
      <c r="I16" s="8"/>
      <c r="J16" s="8"/>
      <c r="K16" s="156"/>
      <c r="L16" s="81"/>
      <c r="M16" s="8"/>
      <c r="N16" s="17"/>
      <c r="O16" s="17"/>
      <c r="P16" s="20"/>
      <c r="Q16" s="9"/>
      <c r="R16" s="9"/>
      <c r="S16" s="9"/>
      <c r="T16" s="9"/>
      <c r="U16" s="80"/>
      <c r="V16" s="80"/>
      <c r="W16" s="74"/>
      <c r="X16" s="8"/>
      <c r="Y16" s="8"/>
      <c r="Z16" s="8"/>
      <c r="AA16" s="8"/>
      <c r="AB16" s="8"/>
      <c r="AC16" s="9"/>
      <c r="AD16" s="10"/>
      <c r="AE16" s="78"/>
      <c r="AF16" s="14"/>
      <c r="AG16" s="14"/>
      <c r="AH16" s="8"/>
      <c r="AI16" s="9"/>
      <c r="AJ16" s="8"/>
      <c r="AK16" s="9"/>
      <c r="AL16" s="9"/>
      <c r="AM16" s="9"/>
      <c r="AN16" s="8"/>
      <c r="AO16" s="74"/>
      <c r="AP16" s="8"/>
      <c r="AQ16" s="9"/>
      <c r="AR16" s="9"/>
      <c r="AS16" s="9"/>
      <c r="AT16" s="8"/>
      <c r="AU16" s="8"/>
      <c r="AV16" s="8"/>
      <c r="AW16" s="9"/>
      <c r="AX16" s="8"/>
      <c r="AY16" s="74"/>
      <c r="AZ16" s="8"/>
      <c r="BA16" s="11"/>
      <c r="BB16" s="8"/>
      <c r="BC16" s="8"/>
      <c r="BD16" s="8"/>
      <c r="BE16" s="52"/>
      <c r="BF16" s="52"/>
      <c r="BG16" s="9"/>
      <c r="BH16" s="8"/>
      <c r="BI16" s="74"/>
      <c r="BJ16" s="8"/>
      <c r="BK16" s="8"/>
      <c r="BL16" s="8"/>
      <c r="BM16" s="8"/>
      <c r="BN16" s="8"/>
      <c r="BO16" s="8"/>
      <c r="BP16" s="8"/>
      <c r="BQ16" s="9"/>
      <c r="BR16" s="8"/>
      <c r="BS16" s="74"/>
      <c r="BT16" s="8"/>
      <c r="BU16" s="8"/>
      <c r="BV16" s="8"/>
      <c r="BW16" s="8"/>
      <c r="BX16" s="8"/>
      <c r="BY16" s="8"/>
      <c r="BZ16" s="8"/>
      <c r="CA16" s="9"/>
      <c r="CB16" s="8"/>
      <c r="CC16" s="8"/>
      <c r="CD16" s="8"/>
      <c r="CE16" s="8"/>
      <c r="CF16" s="8"/>
      <c r="CG16" s="8"/>
      <c r="CH16" s="8"/>
      <c r="CI16" s="8"/>
      <c r="CJ16" s="8"/>
      <c r="CK16" s="9"/>
      <c r="CL16" s="8"/>
      <c r="CM16" s="8"/>
      <c r="CN16" s="8"/>
      <c r="CO16" s="8"/>
      <c r="CP16" s="8"/>
      <c r="CQ16" s="8"/>
      <c r="CR16" s="8"/>
      <c r="CS16" s="8"/>
      <c r="CT16" s="8"/>
      <c r="CU16" s="9"/>
      <c r="CV16" s="8"/>
    </row>
    <row r="17" spans="1:100" s="13" customFormat="1" ht="15.75">
      <c r="A17" s="1">
        <v>12</v>
      </c>
      <c r="B17" s="6"/>
      <c r="C17" s="12"/>
      <c r="D17" s="57"/>
      <c r="E17" s="7"/>
      <c r="F17" s="8"/>
      <c r="G17" s="8"/>
      <c r="H17" s="8"/>
      <c r="I17" s="8"/>
      <c r="J17" s="8"/>
      <c r="K17" s="156"/>
      <c r="L17" s="81"/>
      <c r="M17" s="8"/>
      <c r="N17" s="17"/>
      <c r="O17" s="17"/>
      <c r="P17" s="20"/>
      <c r="Q17" s="9"/>
      <c r="R17" s="9"/>
      <c r="S17" s="9"/>
      <c r="T17" s="9"/>
      <c r="U17" s="80"/>
      <c r="V17" s="80"/>
      <c r="W17" s="74"/>
      <c r="X17" s="8"/>
      <c r="Y17" s="8"/>
      <c r="Z17" s="8"/>
      <c r="AA17" s="8"/>
      <c r="AB17" s="8"/>
      <c r="AC17" s="9"/>
      <c r="AD17" s="10"/>
      <c r="AE17" s="74"/>
      <c r="AF17" s="8"/>
      <c r="AG17" s="8"/>
      <c r="AH17" s="8"/>
      <c r="AI17" s="9"/>
      <c r="AJ17" s="8"/>
      <c r="AK17" s="9"/>
      <c r="AL17" s="9"/>
      <c r="AM17" s="9"/>
      <c r="AN17" s="8"/>
      <c r="AO17" s="74"/>
      <c r="AP17" s="8"/>
      <c r="AQ17" s="9"/>
      <c r="AR17" s="9"/>
      <c r="AS17" s="9"/>
      <c r="AT17" s="8"/>
      <c r="AU17" s="8"/>
      <c r="AV17" s="8"/>
      <c r="AW17" s="9"/>
      <c r="AX17" s="8"/>
      <c r="AY17" s="74"/>
      <c r="AZ17" s="8"/>
      <c r="BA17" s="11"/>
      <c r="BB17" s="8"/>
      <c r="BC17" s="8"/>
      <c r="BD17" s="8"/>
      <c r="BE17" s="52"/>
      <c r="BF17" s="52"/>
      <c r="BG17" s="9"/>
      <c r="BH17" s="8"/>
      <c r="BI17" s="74"/>
      <c r="BJ17" s="8"/>
      <c r="BK17" s="8"/>
      <c r="BL17" s="8"/>
      <c r="BM17" s="8"/>
      <c r="BN17" s="8"/>
      <c r="BO17" s="8"/>
      <c r="BP17" s="8"/>
      <c r="BQ17" s="9"/>
      <c r="BR17" s="8"/>
      <c r="BS17" s="74"/>
      <c r="BT17" s="8"/>
      <c r="BU17" s="8"/>
      <c r="BV17" s="8"/>
      <c r="BW17" s="8"/>
      <c r="BX17" s="8"/>
      <c r="BY17" s="8"/>
      <c r="BZ17" s="8"/>
      <c r="CA17" s="9"/>
      <c r="CB17" s="8"/>
      <c r="CC17" s="8"/>
      <c r="CD17" s="8"/>
      <c r="CE17" s="8"/>
      <c r="CF17" s="8"/>
      <c r="CG17" s="8"/>
      <c r="CH17" s="8"/>
      <c r="CI17" s="8"/>
      <c r="CJ17" s="8"/>
      <c r="CK17" s="9"/>
      <c r="CL17" s="8"/>
      <c r="CM17" s="8"/>
      <c r="CN17" s="8"/>
      <c r="CO17" s="8"/>
      <c r="CP17" s="8"/>
      <c r="CQ17" s="8"/>
      <c r="CR17" s="8"/>
      <c r="CS17" s="8"/>
      <c r="CT17" s="8"/>
      <c r="CU17" s="9"/>
      <c r="CV17" s="8"/>
    </row>
    <row r="18" spans="1:100" s="13" customFormat="1" ht="15.75">
      <c r="A18" s="1">
        <v>13</v>
      </c>
      <c r="B18" s="6"/>
      <c r="C18" s="12"/>
      <c r="D18" s="57"/>
      <c r="E18" s="7"/>
      <c r="F18" s="8"/>
      <c r="G18" s="8"/>
      <c r="H18" s="8"/>
      <c r="I18" s="8"/>
      <c r="J18" s="8"/>
      <c r="K18" s="156"/>
      <c r="L18" s="81"/>
      <c r="M18" s="8"/>
      <c r="N18" s="17"/>
      <c r="O18" s="17"/>
      <c r="P18" s="20"/>
      <c r="Q18" s="9"/>
      <c r="R18" s="9"/>
      <c r="S18" s="9"/>
      <c r="T18" s="9"/>
      <c r="U18" s="80"/>
      <c r="V18" s="80"/>
      <c r="W18" s="74"/>
      <c r="X18" s="8"/>
      <c r="Y18" s="8"/>
      <c r="Z18" s="8"/>
      <c r="AA18" s="8"/>
      <c r="AB18" s="8"/>
      <c r="AC18" s="9"/>
      <c r="AD18" s="10"/>
      <c r="AE18" s="74"/>
      <c r="AF18" s="8"/>
      <c r="AG18" s="8"/>
      <c r="AH18" s="8"/>
      <c r="AI18" s="9"/>
      <c r="AJ18" s="8"/>
      <c r="AK18" s="9"/>
      <c r="AL18" s="9"/>
      <c r="AM18" s="9"/>
      <c r="AN18" s="8"/>
      <c r="AO18" s="74"/>
      <c r="AP18" s="8"/>
      <c r="AQ18" s="9"/>
      <c r="AR18" s="9"/>
      <c r="AS18" s="9"/>
      <c r="AT18" s="8"/>
      <c r="AU18" s="8"/>
      <c r="AV18" s="8"/>
      <c r="AW18" s="9"/>
      <c r="AX18" s="8"/>
      <c r="AY18" s="74"/>
      <c r="AZ18" s="8"/>
      <c r="BA18" s="11"/>
      <c r="BB18" s="8"/>
      <c r="BC18" s="8"/>
      <c r="BD18" s="8"/>
      <c r="BE18" s="52"/>
      <c r="BF18" s="52"/>
      <c r="BG18" s="9"/>
      <c r="BH18" s="8"/>
      <c r="BI18" s="74"/>
      <c r="BJ18" s="8"/>
      <c r="BK18" s="8"/>
      <c r="BL18" s="8"/>
      <c r="BM18" s="8"/>
      <c r="BN18" s="8"/>
      <c r="BO18" s="8"/>
      <c r="BP18" s="8"/>
      <c r="BQ18" s="9"/>
      <c r="BR18" s="8"/>
      <c r="BS18" s="74"/>
      <c r="BT18" s="8"/>
      <c r="BU18" s="8"/>
      <c r="BV18" s="8"/>
      <c r="BW18" s="8"/>
      <c r="BX18" s="8"/>
      <c r="BY18" s="8"/>
      <c r="BZ18" s="8"/>
      <c r="CA18" s="9"/>
      <c r="CB18" s="8"/>
      <c r="CC18" s="8"/>
      <c r="CD18" s="8"/>
      <c r="CE18" s="8"/>
      <c r="CF18" s="8"/>
      <c r="CG18" s="8"/>
      <c r="CH18" s="8"/>
      <c r="CI18" s="8"/>
      <c r="CJ18" s="8"/>
      <c r="CK18" s="9"/>
      <c r="CL18" s="8"/>
      <c r="CM18" s="8"/>
      <c r="CN18" s="8"/>
      <c r="CO18" s="8"/>
      <c r="CP18" s="8"/>
      <c r="CQ18" s="8"/>
      <c r="CR18" s="8"/>
      <c r="CS18" s="8"/>
      <c r="CT18" s="8"/>
      <c r="CU18" s="9"/>
      <c r="CV18" s="8"/>
    </row>
    <row r="19" spans="1:100" s="13" customFormat="1" ht="15.75">
      <c r="A19" s="1">
        <v>14</v>
      </c>
      <c r="B19" s="6"/>
      <c r="C19" s="12"/>
      <c r="D19" s="57"/>
      <c r="E19" s="7"/>
      <c r="F19" s="8"/>
      <c r="G19" s="8"/>
      <c r="H19" s="8"/>
      <c r="I19" s="8"/>
      <c r="J19" s="8"/>
      <c r="K19" s="156"/>
      <c r="L19" s="81"/>
      <c r="M19" s="8"/>
      <c r="N19" s="17"/>
      <c r="O19" s="17"/>
      <c r="P19" s="20"/>
      <c r="Q19" s="9"/>
      <c r="R19" s="9"/>
      <c r="S19" s="9"/>
      <c r="T19" s="9"/>
      <c r="U19" s="80"/>
      <c r="V19" s="80"/>
      <c r="W19" s="74"/>
      <c r="X19" s="8"/>
      <c r="Y19" s="8"/>
      <c r="Z19" s="8"/>
      <c r="AA19" s="8"/>
      <c r="AB19" s="8"/>
      <c r="AC19" s="9"/>
      <c r="AD19" s="10"/>
      <c r="AE19" s="74"/>
      <c r="AF19" s="8"/>
      <c r="AG19" s="8"/>
      <c r="AH19" s="8"/>
      <c r="AI19" s="9"/>
      <c r="AJ19" s="8"/>
      <c r="AK19" s="9"/>
      <c r="AL19" s="9"/>
      <c r="AM19" s="9"/>
      <c r="AN19" s="8"/>
      <c r="AO19" s="74"/>
      <c r="AP19" s="8"/>
      <c r="AQ19" s="9"/>
      <c r="AR19" s="9"/>
      <c r="AS19" s="9"/>
      <c r="AT19" s="8"/>
      <c r="AU19" s="8"/>
      <c r="AV19" s="8"/>
      <c r="AW19" s="9"/>
      <c r="AX19" s="8"/>
      <c r="AY19" s="74"/>
      <c r="AZ19" s="8"/>
      <c r="BA19" s="11"/>
      <c r="BB19" s="8"/>
      <c r="BC19" s="8"/>
      <c r="BD19" s="8"/>
      <c r="BE19" s="52"/>
      <c r="BF19" s="52"/>
      <c r="BG19" s="9"/>
      <c r="BH19" s="8"/>
      <c r="BI19" s="74"/>
      <c r="BJ19" s="8"/>
      <c r="BK19" s="8"/>
      <c r="BL19" s="8"/>
      <c r="BM19" s="8"/>
      <c r="BN19" s="8"/>
      <c r="BO19" s="8"/>
      <c r="BP19" s="8"/>
      <c r="BQ19" s="9"/>
      <c r="BR19" s="8"/>
      <c r="BS19" s="74"/>
      <c r="BT19" s="8"/>
      <c r="BU19" s="8"/>
      <c r="BV19" s="8"/>
      <c r="BW19" s="8"/>
      <c r="BX19" s="8"/>
      <c r="BY19" s="8"/>
      <c r="BZ19" s="8"/>
      <c r="CA19" s="9"/>
      <c r="CB19" s="8"/>
      <c r="CC19" s="8"/>
      <c r="CD19" s="8"/>
      <c r="CE19" s="8"/>
      <c r="CF19" s="8"/>
      <c r="CG19" s="8"/>
      <c r="CH19" s="8"/>
      <c r="CI19" s="8"/>
      <c r="CJ19" s="8"/>
      <c r="CK19" s="9"/>
      <c r="CL19" s="8"/>
      <c r="CM19" s="8"/>
      <c r="CN19" s="8"/>
      <c r="CO19" s="8"/>
      <c r="CP19" s="8"/>
      <c r="CQ19" s="8"/>
      <c r="CR19" s="8"/>
      <c r="CS19" s="8"/>
      <c r="CT19" s="8"/>
      <c r="CU19" s="9"/>
      <c r="CV19" s="8"/>
    </row>
    <row r="20" spans="1:100" s="13" customFormat="1" ht="15.75">
      <c r="A20" s="24">
        <v>15</v>
      </c>
      <c r="B20" s="25"/>
      <c r="C20" s="43"/>
      <c r="D20" s="60"/>
      <c r="E20" s="26"/>
      <c r="F20" s="27"/>
      <c r="G20" s="27"/>
      <c r="H20" s="27"/>
      <c r="I20" s="27"/>
      <c r="J20" s="27"/>
      <c r="K20" s="157"/>
      <c r="L20" s="162"/>
      <c r="M20" s="8"/>
      <c r="N20" s="44"/>
      <c r="O20" s="44"/>
      <c r="P20" s="20"/>
      <c r="Q20" s="29"/>
      <c r="R20" s="29"/>
      <c r="S20" s="29"/>
      <c r="T20" s="29"/>
      <c r="U20" s="83"/>
      <c r="V20" s="83"/>
      <c r="W20" s="76"/>
      <c r="X20" s="27"/>
      <c r="Y20" s="27"/>
      <c r="Z20" s="27"/>
      <c r="AA20" s="27"/>
      <c r="AB20" s="27"/>
      <c r="AC20" s="9"/>
      <c r="AD20" s="28"/>
      <c r="AE20" s="76"/>
      <c r="AF20" s="27"/>
      <c r="AG20" s="27"/>
      <c r="AH20" s="27"/>
      <c r="AI20" s="29"/>
      <c r="AJ20" s="27"/>
      <c r="AK20" s="29"/>
      <c r="AL20" s="29"/>
      <c r="AM20" s="29"/>
      <c r="AN20" s="27"/>
      <c r="AO20" s="76"/>
      <c r="AP20" s="27"/>
      <c r="AQ20" s="29"/>
      <c r="AR20" s="29"/>
      <c r="AS20" s="29"/>
      <c r="AT20" s="27"/>
      <c r="AU20" s="27"/>
      <c r="AV20" s="27"/>
      <c r="AW20" s="29"/>
      <c r="AX20" s="27"/>
      <c r="AY20" s="76"/>
      <c r="AZ20" s="27"/>
      <c r="BA20" s="30"/>
      <c r="BB20" s="27"/>
      <c r="BC20" s="27"/>
      <c r="BD20" s="27"/>
      <c r="BE20" s="53"/>
      <c r="BF20" s="53"/>
      <c r="BG20" s="29"/>
      <c r="BH20" s="27"/>
      <c r="BI20" s="76"/>
      <c r="BJ20" s="27"/>
      <c r="BK20" s="27"/>
      <c r="BL20" s="27"/>
      <c r="BM20" s="27"/>
      <c r="BN20" s="27"/>
      <c r="BO20" s="27"/>
      <c r="BP20" s="27"/>
      <c r="BQ20" s="29"/>
      <c r="BR20" s="27"/>
      <c r="BS20" s="76"/>
      <c r="BT20" s="27"/>
      <c r="BU20" s="27"/>
      <c r="BV20" s="27"/>
      <c r="BW20" s="27"/>
      <c r="BX20" s="27"/>
      <c r="BY20" s="27"/>
      <c r="BZ20" s="27"/>
      <c r="CA20" s="29"/>
      <c r="CB20" s="27"/>
      <c r="CC20" s="27"/>
      <c r="CD20" s="27"/>
      <c r="CE20" s="27"/>
      <c r="CF20" s="27"/>
      <c r="CG20" s="27"/>
      <c r="CH20" s="27"/>
      <c r="CI20" s="27"/>
      <c r="CJ20" s="27"/>
      <c r="CK20" s="29"/>
      <c r="CL20" s="27"/>
      <c r="CM20" s="27"/>
      <c r="CN20" s="27"/>
      <c r="CO20" s="27"/>
      <c r="CP20" s="27"/>
      <c r="CQ20" s="27"/>
      <c r="CR20" s="27"/>
      <c r="CS20" s="27"/>
      <c r="CT20" s="27"/>
      <c r="CU20" s="29"/>
      <c r="CV20" s="27"/>
    </row>
    <row r="21" spans="1:100" s="59" customFormat="1" ht="12.75">
      <c r="A21" s="1">
        <v>16</v>
      </c>
      <c r="B21" s="5"/>
      <c r="C21" s="55"/>
      <c r="D21" s="57"/>
      <c r="E21" s="7"/>
      <c r="F21" s="6"/>
      <c r="G21" s="6"/>
      <c r="H21" s="6"/>
      <c r="I21" s="6"/>
      <c r="J21" s="6"/>
      <c r="K21" s="158"/>
      <c r="L21" s="81"/>
      <c r="M21" s="8"/>
      <c r="N21" s="56"/>
      <c r="O21" s="56"/>
      <c r="P21" s="20"/>
      <c r="Q21" s="57"/>
      <c r="R21" s="9"/>
      <c r="S21" s="57"/>
      <c r="T21" s="57"/>
      <c r="U21" s="80"/>
      <c r="V21" s="80"/>
      <c r="W21" s="75"/>
      <c r="X21" s="6"/>
      <c r="Y21" s="6"/>
      <c r="Z21" s="6"/>
      <c r="AA21" s="6"/>
      <c r="AB21" s="8"/>
      <c r="AC21" s="9"/>
      <c r="AD21" s="58"/>
      <c r="AE21" s="75"/>
      <c r="AF21" s="6"/>
      <c r="AG21" s="8"/>
      <c r="AH21" s="6"/>
      <c r="AI21" s="57"/>
      <c r="AJ21" s="6"/>
      <c r="AK21" s="57"/>
      <c r="AL21" s="57"/>
      <c r="AM21" s="57"/>
      <c r="AN21" s="6"/>
      <c r="AO21" s="75"/>
      <c r="AP21" s="6"/>
      <c r="AQ21" s="57"/>
      <c r="AR21" s="57"/>
      <c r="AS21" s="57"/>
      <c r="AT21" s="6"/>
      <c r="AU21" s="6"/>
      <c r="AV21" s="6"/>
      <c r="AW21" s="57"/>
      <c r="AX21" s="6"/>
      <c r="AY21" s="76"/>
      <c r="AZ21" s="27"/>
      <c r="BA21" s="30"/>
      <c r="BB21" s="27"/>
      <c r="BC21" s="27"/>
      <c r="BD21" s="27"/>
      <c r="BE21" s="52"/>
      <c r="BF21" s="52"/>
      <c r="BG21" s="57"/>
      <c r="BH21" s="27"/>
      <c r="BI21" s="76"/>
      <c r="BJ21" s="27"/>
      <c r="BK21" s="27"/>
      <c r="BL21" s="27"/>
      <c r="BM21" s="27"/>
      <c r="BN21" s="27"/>
      <c r="BO21" s="27"/>
      <c r="BP21" s="27"/>
      <c r="BQ21" s="57"/>
      <c r="BR21" s="27"/>
      <c r="BS21" s="76"/>
      <c r="BT21" s="27"/>
      <c r="BU21" s="27"/>
      <c r="BV21" s="27"/>
      <c r="BW21" s="27"/>
      <c r="BX21" s="27"/>
      <c r="BY21" s="27"/>
      <c r="BZ21" s="27"/>
      <c r="CA21" s="57"/>
      <c r="CB21" s="27"/>
      <c r="CC21" s="27"/>
      <c r="CD21" s="27"/>
      <c r="CE21" s="27"/>
      <c r="CF21" s="27"/>
      <c r="CG21" s="27"/>
      <c r="CH21" s="27"/>
      <c r="CI21" s="27"/>
      <c r="CJ21" s="27"/>
      <c r="CK21" s="57"/>
      <c r="CL21" s="27"/>
      <c r="CM21" s="27"/>
      <c r="CN21" s="27"/>
      <c r="CO21" s="27"/>
      <c r="CP21" s="27"/>
      <c r="CQ21" s="27"/>
      <c r="CR21" s="27"/>
      <c r="CS21" s="40"/>
      <c r="CT21" s="27"/>
      <c r="CU21" s="57"/>
      <c r="CV21" s="27"/>
    </row>
    <row r="22" spans="1:100" s="46" customFormat="1" ht="15.75">
      <c r="A22" s="31">
        <v>17</v>
      </c>
      <c r="B22" s="32"/>
      <c r="C22" s="33"/>
      <c r="D22" s="61"/>
      <c r="E22" s="34"/>
      <c r="F22" s="35"/>
      <c r="G22" s="35"/>
      <c r="H22" s="35"/>
      <c r="I22" s="35"/>
      <c r="J22" s="35"/>
      <c r="K22" s="159"/>
      <c r="L22" s="163"/>
      <c r="M22" s="8"/>
      <c r="N22" s="45"/>
      <c r="O22" s="45"/>
      <c r="P22" s="20"/>
      <c r="Q22" s="37"/>
      <c r="R22" s="37"/>
      <c r="S22" s="37"/>
      <c r="T22" s="37"/>
      <c r="U22" s="84"/>
      <c r="V22" s="84"/>
      <c r="W22" s="77"/>
      <c r="X22" s="35"/>
      <c r="Y22" s="35"/>
      <c r="Z22" s="35"/>
      <c r="AA22" s="35"/>
      <c r="AB22" s="35"/>
      <c r="AC22" s="9"/>
      <c r="AD22" s="36"/>
      <c r="AE22" s="77"/>
      <c r="AF22" s="35"/>
      <c r="AG22" s="35"/>
      <c r="AH22" s="35"/>
      <c r="AI22" s="37"/>
      <c r="AJ22" s="35"/>
      <c r="AK22" s="37"/>
      <c r="AL22" s="37"/>
      <c r="AM22" s="37"/>
      <c r="AN22" s="35"/>
      <c r="AO22" s="77"/>
      <c r="AP22" s="35"/>
      <c r="AQ22" s="37"/>
      <c r="AR22" s="37"/>
      <c r="AS22" s="37"/>
      <c r="AT22" s="35"/>
      <c r="AU22" s="35"/>
      <c r="AV22" s="35"/>
      <c r="AW22" s="37"/>
      <c r="AX22" s="35"/>
      <c r="AY22" s="77"/>
      <c r="AZ22" s="35"/>
      <c r="BA22" s="38"/>
      <c r="BB22" s="35"/>
      <c r="BC22" s="35"/>
      <c r="BD22" s="35"/>
      <c r="BE22" s="54"/>
      <c r="BF22" s="54"/>
      <c r="BG22" s="37"/>
      <c r="BH22" s="35"/>
      <c r="BI22" s="77"/>
      <c r="BJ22" s="35"/>
      <c r="BK22" s="35"/>
      <c r="BL22" s="35"/>
      <c r="BM22" s="35"/>
      <c r="BN22" s="35"/>
      <c r="BO22" s="35"/>
      <c r="BP22" s="35"/>
      <c r="BQ22" s="37"/>
      <c r="BR22" s="35"/>
      <c r="BS22" s="77"/>
      <c r="BT22" s="35"/>
      <c r="BU22" s="35"/>
      <c r="BV22" s="35"/>
      <c r="BW22" s="35"/>
      <c r="BX22" s="35"/>
      <c r="BY22" s="35"/>
      <c r="BZ22" s="35"/>
      <c r="CA22" s="37"/>
      <c r="CB22" s="35"/>
      <c r="CC22" s="35"/>
      <c r="CD22" s="35"/>
      <c r="CE22" s="35"/>
      <c r="CF22" s="35"/>
      <c r="CG22" s="35"/>
      <c r="CH22" s="35"/>
      <c r="CI22" s="35"/>
      <c r="CJ22" s="35"/>
      <c r="CK22" s="37"/>
      <c r="CL22" s="35"/>
      <c r="CM22" s="35"/>
      <c r="CN22" s="35"/>
      <c r="CO22" s="35"/>
      <c r="CP22" s="35"/>
      <c r="CQ22" s="35"/>
      <c r="CR22" s="35"/>
      <c r="CS22" s="41"/>
      <c r="CT22" s="35"/>
      <c r="CU22" s="37"/>
      <c r="CV22" s="35"/>
    </row>
    <row r="23" spans="1:100" s="13" customFormat="1" ht="15.75">
      <c r="A23" s="1">
        <v>18</v>
      </c>
      <c r="B23" s="6"/>
      <c r="C23" s="12"/>
      <c r="D23" s="57"/>
      <c r="E23" s="7"/>
      <c r="F23" s="8"/>
      <c r="G23" s="8"/>
      <c r="H23" s="8"/>
      <c r="I23" s="8"/>
      <c r="J23" s="8"/>
      <c r="K23" s="156"/>
      <c r="L23" s="81"/>
      <c r="M23" s="8"/>
      <c r="N23" s="17"/>
      <c r="O23" s="17"/>
      <c r="P23" s="20"/>
      <c r="Q23" s="9"/>
      <c r="R23" s="9"/>
      <c r="S23" s="9"/>
      <c r="T23" s="9"/>
      <c r="U23" s="80"/>
      <c r="V23" s="80"/>
      <c r="W23" s="74"/>
      <c r="X23" s="8"/>
      <c r="Y23" s="8"/>
      <c r="Z23" s="8"/>
      <c r="AA23" s="8"/>
      <c r="AB23" s="8"/>
      <c r="AC23" s="9"/>
      <c r="AD23" s="10"/>
      <c r="AE23" s="74"/>
      <c r="AF23" s="8"/>
      <c r="AG23" s="8"/>
      <c r="AH23" s="8"/>
      <c r="AI23" s="9"/>
      <c r="AJ23" s="8"/>
      <c r="AK23" s="9"/>
      <c r="AL23" s="9"/>
      <c r="AM23" s="9"/>
      <c r="AN23" s="8"/>
      <c r="AO23" s="74"/>
      <c r="AP23" s="8"/>
      <c r="AQ23" s="9"/>
      <c r="AR23" s="9"/>
      <c r="AS23" s="9"/>
      <c r="AT23" s="8"/>
      <c r="AU23" s="8"/>
      <c r="AV23" s="8"/>
      <c r="AW23" s="9"/>
      <c r="AX23" s="8"/>
      <c r="AY23" s="74"/>
      <c r="AZ23" s="8"/>
      <c r="BA23" s="11"/>
      <c r="BB23" s="8"/>
      <c r="BC23" s="8"/>
      <c r="BD23" s="8"/>
      <c r="BE23" s="52"/>
      <c r="BF23" s="52"/>
      <c r="BG23" s="9"/>
      <c r="BH23" s="8"/>
      <c r="BI23" s="74"/>
      <c r="BJ23" s="8"/>
      <c r="BK23" s="8"/>
      <c r="BL23" s="8"/>
      <c r="BM23" s="8"/>
      <c r="BN23" s="8"/>
      <c r="BO23" s="8"/>
      <c r="BP23" s="8"/>
      <c r="BQ23" s="9"/>
      <c r="BR23" s="8"/>
      <c r="BS23" s="74"/>
      <c r="BT23" s="8"/>
      <c r="BU23" s="8"/>
      <c r="BV23" s="8"/>
      <c r="BW23" s="8"/>
      <c r="BX23" s="8"/>
      <c r="BY23" s="8"/>
      <c r="BZ23" s="8"/>
      <c r="CA23" s="9"/>
      <c r="CB23" s="8"/>
      <c r="CC23" s="8"/>
      <c r="CD23" s="8"/>
      <c r="CE23" s="8"/>
      <c r="CF23" s="8"/>
      <c r="CG23" s="8"/>
      <c r="CH23" s="8"/>
      <c r="CI23" s="8"/>
      <c r="CJ23" s="8"/>
      <c r="CK23" s="9"/>
      <c r="CL23" s="8"/>
      <c r="CM23" s="8"/>
      <c r="CN23" s="8"/>
      <c r="CO23" s="8"/>
      <c r="CP23" s="8"/>
      <c r="CQ23" s="8"/>
      <c r="CR23" s="8"/>
      <c r="CS23" s="8"/>
      <c r="CT23" s="8"/>
      <c r="CU23" s="9"/>
      <c r="CV23" s="8"/>
    </row>
    <row r="24" spans="1:100" s="13" customFormat="1" ht="15.75">
      <c r="A24" s="1">
        <v>19</v>
      </c>
      <c r="B24" s="6"/>
      <c r="C24" s="12"/>
      <c r="D24" s="57"/>
      <c r="E24" s="7"/>
      <c r="F24" s="8"/>
      <c r="G24" s="8"/>
      <c r="H24" s="8"/>
      <c r="I24" s="8"/>
      <c r="J24" s="8"/>
      <c r="K24" s="156"/>
      <c r="L24" s="81"/>
      <c r="M24" s="8"/>
      <c r="N24" s="17"/>
      <c r="O24" s="17"/>
      <c r="P24" s="20"/>
      <c r="Q24" s="9"/>
      <c r="R24" s="9"/>
      <c r="S24" s="9"/>
      <c r="T24" s="9"/>
      <c r="U24" s="80"/>
      <c r="V24" s="80"/>
      <c r="W24" s="74"/>
      <c r="X24" s="8"/>
      <c r="Y24" s="8"/>
      <c r="Z24" s="8"/>
      <c r="AA24" s="8"/>
      <c r="AB24" s="8"/>
      <c r="AC24" s="9"/>
      <c r="AD24" s="10"/>
      <c r="AE24" s="74"/>
      <c r="AF24" s="8"/>
      <c r="AG24" s="8"/>
      <c r="AH24" s="8"/>
      <c r="AI24" s="9"/>
      <c r="AJ24" s="8"/>
      <c r="AK24" s="9"/>
      <c r="AL24" s="9"/>
      <c r="AM24" s="9"/>
      <c r="AN24" s="8"/>
      <c r="AO24" s="74"/>
      <c r="AP24" s="8"/>
      <c r="AQ24" s="9"/>
      <c r="AR24" s="9"/>
      <c r="AS24" s="9"/>
      <c r="AT24" s="8"/>
      <c r="AU24" s="8"/>
      <c r="AV24" s="8"/>
      <c r="AW24" s="9"/>
      <c r="AX24" s="8"/>
      <c r="AY24" s="74"/>
      <c r="AZ24" s="8"/>
      <c r="BA24" s="11"/>
      <c r="BB24" s="8"/>
      <c r="BC24" s="8"/>
      <c r="BD24" s="8"/>
      <c r="BE24" s="52"/>
      <c r="BF24" s="52"/>
      <c r="BG24" s="9"/>
      <c r="BH24" s="8"/>
      <c r="BI24" s="74"/>
      <c r="BJ24" s="8"/>
      <c r="BK24" s="8"/>
      <c r="BL24" s="8"/>
      <c r="BM24" s="8"/>
      <c r="BN24" s="8"/>
      <c r="BO24" s="8"/>
      <c r="BP24" s="8"/>
      <c r="BQ24" s="9"/>
      <c r="BR24" s="8"/>
      <c r="BS24" s="74"/>
      <c r="BT24" s="8"/>
      <c r="BU24" s="8"/>
      <c r="BV24" s="8"/>
      <c r="BW24" s="8"/>
      <c r="BX24" s="8"/>
      <c r="BY24" s="8"/>
      <c r="BZ24" s="8"/>
      <c r="CA24" s="9"/>
      <c r="CB24" s="8"/>
      <c r="CC24" s="8"/>
      <c r="CD24" s="8"/>
      <c r="CE24" s="8"/>
      <c r="CF24" s="8"/>
      <c r="CG24" s="8"/>
      <c r="CH24" s="8"/>
      <c r="CI24" s="8"/>
      <c r="CJ24" s="8"/>
      <c r="CK24" s="9"/>
      <c r="CL24" s="8"/>
      <c r="CM24" s="8"/>
      <c r="CN24" s="8"/>
      <c r="CO24" s="8"/>
      <c r="CP24" s="8"/>
      <c r="CQ24" s="8"/>
      <c r="CR24" s="8"/>
      <c r="CS24" s="8"/>
      <c r="CT24" s="8"/>
      <c r="CU24" s="9"/>
      <c r="CV24" s="8"/>
    </row>
    <row r="25" spans="1:100" s="13" customFormat="1" ht="15.75">
      <c r="A25" s="1">
        <v>20</v>
      </c>
      <c r="B25" s="6"/>
      <c r="C25" s="12"/>
      <c r="D25" s="57"/>
      <c r="E25" s="7"/>
      <c r="F25" s="8"/>
      <c r="G25" s="8"/>
      <c r="H25" s="8"/>
      <c r="I25" s="8"/>
      <c r="J25" s="8"/>
      <c r="K25" s="156"/>
      <c r="L25" s="81"/>
      <c r="M25" s="8"/>
      <c r="N25" s="17"/>
      <c r="O25" s="17"/>
      <c r="P25" s="20"/>
      <c r="Q25" s="9"/>
      <c r="R25" s="9"/>
      <c r="S25" s="9"/>
      <c r="T25" s="9"/>
      <c r="U25" s="80"/>
      <c r="V25" s="80"/>
      <c r="W25" s="74"/>
      <c r="X25" s="8"/>
      <c r="Y25" s="8"/>
      <c r="Z25" s="8"/>
      <c r="AA25" s="8"/>
      <c r="AB25" s="8"/>
      <c r="AC25" s="9"/>
      <c r="AD25" s="10"/>
      <c r="AE25" s="74"/>
      <c r="AF25" s="8"/>
      <c r="AG25" s="8"/>
      <c r="AH25" s="8"/>
      <c r="AI25" s="9"/>
      <c r="AJ25" s="8"/>
      <c r="AK25" s="9"/>
      <c r="AL25" s="9"/>
      <c r="AM25" s="9"/>
      <c r="AN25" s="8"/>
      <c r="AO25" s="74"/>
      <c r="AP25" s="8"/>
      <c r="AQ25" s="9"/>
      <c r="AR25" s="9"/>
      <c r="AS25" s="9"/>
      <c r="AT25" s="8"/>
      <c r="AU25" s="8"/>
      <c r="AV25" s="8"/>
      <c r="AW25" s="9"/>
      <c r="AX25" s="8"/>
      <c r="AY25" s="74"/>
      <c r="AZ25" s="8"/>
      <c r="BA25" s="11"/>
      <c r="BB25" s="8"/>
      <c r="BC25" s="8"/>
      <c r="BD25" s="8"/>
      <c r="BE25" s="52"/>
      <c r="BF25" s="52"/>
      <c r="BG25" s="9"/>
      <c r="BH25" s="8"/>
      <c r="BI25" s="74"/>
      <c r="BJ25" s="8"/>
      <c r="BK25" s="8"/>
      <c r="BL25" s="8"/>
      <c r="BM25" s="8"/>
      <c r="BN25" s="8"/>
      <c r="BO25" s="8"/>
      <c r="BP25" s="8"/>
      <c r="BQ25" s="9"/>
      <c r="BR25" s="8"/>
      <c r="BS25" s="74"/>
      <c r="BT25" s="8"/>
      <c r="BU25" s="8"/>
      <c r="BV25" s="8"/>
      <c r="BW25" s="8"/>
      <c r="BX25" s="8"/>
      <c r="BY25" s="8"/>
      <c r="BZ25" s="8"/>
      <c r="CA25" s="9"/>
      <c r="CB25" s="8"/>
      <c r="CC25" s="8"/>
      <c r="CD25" s="8"/>
      <c r="CE25" s="8"/>
      <c r="CF25" s="8"/>
      <c r="CG25" s="8"/>
      <c r="CH25" s="8"/>
      <c r="CI25" s="8"/>
      <c r="CJ25" s="8"/>
      <c r="CK25" s="9"/>
      <c r="CL25" s="8"/>
      <c r="CM25" s="8"/>
      <c r="CN25" s="8"/>
      <c r="CO25" s="8"/>
      <c r="CP25" s="8"/>
      <c r="CQ25" s="8"/>
      <c r="CR25" s="8"/>
      <c r="CS25" s="8"/>
      <c r="CT25" s="8"/>
      <c r="CU25" s="9"/>
      <c r="CV25" s="8"/>
    </row>
    <row r="26" spans="1:100" s="13" customFormat="1" ht="15.75">
      <c r="A26" s="1">
        <v>21</v>
      </c>
      <c r="B26" s="6"/>
      <c r="C26" s="12"/>
      <c r="D26" s="57"/>
      <c r="E26" s="7"/>
      <c r="F26" s="8"/>
      <c r="G26" s="8"/>
      <c r="H26" s="8"/>
      <c r="I26" s="8"/>
      <c r="J26" s="8"/>
      <c r="K26" s="156"/>
      <c r="L26" s="81"/>
      <c r="M26" s="8"/>
      <c r="N26" s="17"/>
      <c r="O26" s="17"/>
      <c r="P26" s="20"/>
      <c r="Q26" s="9"/>
      <c r="R26" s="9"/>
      <c r="S26" s="9"/>
      <c r="T26" s="9"/>
      <c r="U26" s="80"/>
      <c r="V26" s="80"/>
      <c r="W26" s="74"/>
      <c r="X26" s="8"/>
      <c r="Y26" s="8"/>
      <c r="Z26" s="8"/>
      <c r="AA26" s="8"/>
      <c r="AB26" s="8"/>
      <c r="AC26" s="9"/>
      <c r="AD26" s="10"/>
      <c r="AE26" s="74"/>
      <c r="AF26" s="8"/>
      <c r="AG26" s="8"/>
      <c r="AH26" s="8"/>
      <c r="AI26" s="9"/>
      <c r="AJ26" s="8"/>
      <c r="AK26" s="9"/>
      <c r="AL26" s="9"/>
      <c r="AM26" s="9"/>
      <c r="AN26" s="8"/>
      <c r="AO26" s="74"/>
      <c r="AP26" s="8"/>
      <c r="AQ26" s="9"/>
      <c r="AR26" s="9"/>
      <c r="AS26" s="9"/>
      <c r="AT26" s="8"/>
      <c r="AU26" s="8"/>
      <c r="AV26" s="8"/>
      <c r="AW26" s="9"/>
      <c r="AX26" s="8"/>
      <c r="AY26" s="74"/>
      <c r="AZ26" s="8"/>
      <c r="BA26" s="11"/>
      <c r="BB26" s="8"/>
      <c r="BC26" s="8"/>
      <c r="BD26" s="8"/>
      <c r="BE26" s="52"/>
      <c r="BF26" s="52"/>
      <c r="BG26" s="9"/>
      <c r="BH26" s="8"/>
      <c r="BI26" s="74"/>
      <c r="BJ26" s="8"/>
      <c r="BK26" s="8"/>
      <c r="BL26" s="8"/>
      <c r="BM26" s="8"/>
      <c r="BN26" s="8"/>
      <c r="BO26" s="8"/>
      <c r="BP26" s="8"/>
      <c r="BQ26" s="9"/>
      <c r="BR26" s="8"/>
      <c r="BS26" s="74"/>
      <c r="BT26" s="8"/>
      <c r="BU26" s="8"/>
      <c r="BV26" s="8"/>
      <c r="BW26" s="8"/>
      <c r="BX26" s="8"/>
      <c r="BY26" s="8"/>
      <c r="BZ26" s="8"/>
      <c r="CA26" s="9"/>
      <c r="CB26" s="8"/>
      <c r="CC26" s="8"/>
      <c r="CD26" s="8"/>
      <c r="CE26" s="8"/>
      <c r="CF26" s="8"/>
      <c r="CG26" s="8"/>
      <c r="CH26" s="8"/>
      <c r="CI26" s="8"/>
      <c r="CJ26" s="8"/>
      <c r="CK26" s="9"/>
      <c r="CL26" s="8"/>
      <c r="CM26" s="8"/>
      <c r="CN26" s="8"/>
      <c r="CO26" s="8"/>
      <c r="CP26" s="8"/>
      <c r="CQ26" s="8"/>
      <c r="CR26" s="8"/>
      <c r="CS26" s="8"/>
      <c r="CT26" s="8"/>
      <c r="CU26" s="9"/>
      <c r="CV26" s="8"/>
    </row>
    <row r="27" spans="1:100" s="13" customFormat="1" ht="15.75">
      <c r="A27" s="1">
        <v>22</v>
      </c>
      <c r="B27" s="6"/>
      <c r="C27" s="12"/>
      <c r="D27" s="57"/>
      <c r="E27" s="7"/>
      <c r="F27" s="8"/>
      <c r="G27" s="8"/>
      <c r="H27" s="8"/>
      <c r="I27" s="8"/>
      <c r="J27" s="8"/>
      <c r="K27" s="156"/>
      <c r="L27" s="81"/>
      <c r="M27" s="8"/>
      <c r="N27" s="17"/>
      <c r="O27" s="17"/>
      <c r="P27" s="20"/>
      <c r="Q27" s="9"/>
      <c r="R27" s="9"/>
      <c r="S27" s="9"/>
      <c r="T27" s="9"/>
      <c r="U27" s="80"/>
      <c r="V27" s="80"/>
      <c r="W27" s="74"/>
      <c r="X27" s="8"/>
      <c r="Y27" s="8"/>
      <c r="Z27" s="8"/>
      <c r="AA27" s="8"/>
      <c r="AB27" s="8"/>
      <c r="AC27" s="9"/>
      <c r="AD27" s="10"/>
      <c r="AE27" s="74"/>
      <c r="AF27" s="8"/>
      <c r="AG27" s="8"/>
      <c r="AH27" s="8"/>
      <c r="AI27" s="9"/>
      <c r="AJ27" s="8"/>
      <c r="AK27" s="9"/>
      <c r="AL27" s="9"/>
      <c r="AM27" s="9"/>
      <c r="AN27" s="8"/>
      <c r="AO27" s="74"/>
      <c r="AP27" s="8"/>
      <c r="AQ27" s="9"/>
      <c r="AR27" s="9"/>
      <c r="AS27" s="9"/>
      <c r="AT27" s="8"/>
      <c r="AU27" s="8"/>
      <c r="AV27" s="8"/>
      <c r="AW27" s="9"/>
      <c r="AX27" s="8"/>
      <c r="AY27" s="74"/>
      <c r="AZ27" s="8"/>
      <c r="BA27" s="11"/>
      <c r="BB27" s="8"/>
      <c r="BC27" s="8"/>
      <c r="BD27" s="8"/>
      <c r="BE27" s="52"/>
      <c r="BF27" s="52"/>
      <c r="BG27" s="9"/>
      <c r="BH27" s="8"/>
      <c r="BI27" s="74"/>
      <c r="BJ27" s="8"/>
      <c r="BK27" s="8"/>
      <c r="BL27" s="8"/>
      <c r="BM27" s="8"/>
      <c r="BN27" s="8"/>
      <c r="BO27" s="8"/>
      <c r="BP27" s="8"/>
      <c r="BQ27" s="9"/>
      <c r="BR27" s="8"/>
      <c r="BS27" s="74"/>
      <c r="BT27" s="8"/>
      <c r="BU27" s="8"/>
      <c r="BV27" s="8"/>
      <c r="BW27" s="8"/>
      <c r="BX27" s="8"/>
      <c r="BY27" s="8"/>
      <c r="BZ27" s="8"/>
      <c r="CA27" s="9"/>
      <c r="CB27" s="8"/>
      <c r="CC27" s="8"/>
      <c r="CD27" s="8"/>
      <c r="CE27" s="8"/>
      <c r="CF27" s="8"/>
      <c r="CG27" s="8"/>
      <c r="CH27" s="8"/>
      <c r="CI27" s="8"/>
      <c r="CJ27" s="8"/>
      <c r="CK27" s="9"/>
      <c r="CL27" s="8"/>
      <c r="CM27" s="8"/>
      <c r="CN27" s="8"/>
      <c r="CO27" s="8"/>
      <c r="CP27" s="8"/>
      <c r="CQ27" s="8"/>
      <c r="CR27" s="8"/>
      <c r="CS27" s="8"/>
      <c r="CT27" s="8"/>
      <c r="CU27" s="9"/>
      <c r="CV27" s="8"/>
    </row>
    <row r="28" spans="1:100" s="22" customFormat="1" ht="12.75">
      <c r="A28" s="1">
        <v>23</v>
      </c>
      <c r="B28" s="16"/>
      <c r="C28" s="18"/>
      <c r="D28" s="57"/>
      <c r="E28" s="39"/>
      <c r="F28" s="21"/>
      <c r="G28" s="21"/>
      <c r="H28" s="21"/>
      <c r="I28" s="21"/>
      <c r="J28" s="21"/>
      <c r="K28" s="160"/>
      <c r="L28" s="81"/>
      <c r="M28" s="8"/>
      <c r="N28" s="19"/>
      <c r="O28" s="19"/>
      <c r="P28" s="20"/>
      <c r="Q28" s="23"/>
      <c r="R28" s="9"/>
      <c r="S28" s="23"/>
      <c r="T28" s="23"/>
      <c r="U28" s="85"/>
      <c r="V28" s="85"/>
      <c r="W28" s="74"/>
      <c r="X28" s="8"/>
      <c r="Y28" s="8"/>
      <c r="Z28" s="8"/>
      <c r="AA28" s="8"/>
      <c r="AB28" s="8"/>
      <c r="AC28" s="9"/>
      <c r="AD28" s="10"/>
      <c r="AE28" s="74"/>
      <c r="AF28" s="8"/>
      <c r="AG28" s="8"/>
      <c r="AH28" s="8"/>
      <c r="AI28" s="9"/>
      <c r="AJ28" s="8"/>
      <c r="AK28" s="9"/>
      <c r="AL28" s="9"/>
      <c r="AM28" s="9"/>
      <c r="AN28" s="8"/>
      <c r="AO28" s="74"/>
      <c r="AP28" s="8"/>
      <c r="AQ28" s="9"/>
      <c r="AR28" s="9"/>
      <c r="AS28" s="9"/>
      <c r="AT28" s="8"/>
      <c r="AU28" s="8"/>
      <c r="AV28" s="8"/>
      <c r="AW28" s="9"/>
      <c r="AX28" s="8"/>
      <c r="AY28" s="74"/>
      <c r="AZ28" s="8"/>
      <c r="BA28" s="11"/>
      <c r="BB28" s="8"/>
      <c r="BC28" s="8"/>
      <c r="BD28" s="8"/>
      <c r="BE28" s="52"/>
      <c r="BF28" s="52"/>
      <c r="BG28" s="9"/>
      <c r="BH28" s="8"/>
      <c r="BI28" s="74"/>
      <c r="BJ28" s="8"/>
      <c r="BK28" s="8"/>
      <c r="BL28" s="8"/>
      <c r="BM28" s="8"/>
      <c r="BN28" s="8"/>
      <c r="BO28" s="8"/>
      <c r="BP28" s="8"/>
      <c r="BQ28" s="9"/>
      <c r="BR28" s="8"/>
      <c r="BS28" s="74"/>
      <c r="BT28" s="8"/>
      <c r="BU28" s="8"/>
      <c r="BV28" s="8"/>
      <c r="BW28" s="8"/>
      <c r="BX28" s="8"/>
      <c r="BY28" s="8"/>
      <c r="BZ28" s="8"/>
      <c r="CA28" s="9"/>
      <c r="CB28" s="8"/>
      <c r="CC28" s="8"/>
      <c r="CD28" s="8"/>
      <c r="CE28" s="8"/>
      <c r="CF28" s="8"/>
      <c r="CG28" s="8"/>
      <c r="CH28" s="8"/>
      <c r="CI28" s="8"/>
      <c r="CJ28" s="8"/>
      <c r="CK28" s="9"/>
      <c r="CL28" s="8"/>
      <c r="CM28" s="8"/>
      <c r="CN28" s="8"/>
      <c r="CO28" s="8"/>
      <c r="CP28" s="8"/>
      <c r="CQ28" s="8"/>
      <c r="CR28" s="8"/>
      <c r="CS28" s="8"/>
      <c r="CT28" s="8"/>
      <c r="CU28" s="9"/>
      <c r="CV28" s="8"/>
    </row>
    <row r="29" spans="1:100" s="13" customFormat="1" ht="15.75">
      <c r="A29" s="1">
        <v>24</v>
      </c>
      <c r="B29" s="6"/>
      <c r="C29" s="12"/>
      <c r="D29" s="57"/>
      <c r="E29" s="7"/>
      <c r="F29" s="8"/>
      <c r="G29" s="8"/>
      <c r="H29" s="8"/>
      <c r="I29" s="8"/>
      <c r="J29" s="8"/>
      <c r="K29" s="156"/>
      <c r="L29" s="81"/>
      <c r="M29" s="8"/>
      <c r="N29" s="19"/>
      <c r="O29" s="17"/>
      <c r="P29" s="20"/>
      <c r="Q29" s="9"/>
      <c r="R29" s="9"/>
      <c r="S29" s="9"/>
      <c r="T29" s="9"/>
      <c r="U29" s="80"/>
      <c r="V29" s="80"/>
      <c r="W29" s="74"/>
      <c r="X29" s="8"/>
      <c r="Y29" s="8"/>
      <c r="Z29" s="8"/>
      <c r="AA29" s="8"/>
      <c r="AB29" s="8"/>
      <c r="AC29" s="9"/>
      <c r="AD29" s="10"/>
      <c r="AE29" s="74"/>
      <c r="AF29" s="8"/>
      <c r="AG29" s="8"/>
      <c r="AH29" s="8"/>
      <c r="AI29" s="9"/>
      <c r="AJ29" s="8"/>
      <c r="AK29" s="9"/>
      <c r="AL29" s="9"/>
      <c r="AM29" s="9"/>
      <c r="AN29" s="8"/>
      <c r="AO29" s="74"/>
      <c r="AP29" s="8"/>
      <c r="AQ29" s="9"/>
      <c r="AR29" s="9"/>
      <c r="AS29" s="9"/>
      <c r="AT29" s="8"/>
      <c r="AU29" s="8"/>
      <c r="AV29" s="8"/>
      <c r="AW29" s="9"/>
      <c r="AX29" s="8"/>
      <c r="AY29" s="74"/>
      <c r="AZ29" s="8"/>
      <c r="BA29" s="11"/>
      <c r="BB29" s="8"/>
      <c r="BC29" s="8"/>
      <c r="BD29" s="8"/>
      <c r="BE29" s="52"/>
      <c r="BF29" s="52"/>
      <c r="BG29" s="9"/>
      <c r="BH29" s="8"/>
      <c r="BI29" s="74"/>
      <c r="BJ29" s="8"/>
      <c r="BK29" s="8"/>
      <c r="BL29" s="8"/>
      <c r="BM29" s="8"/>
      <c r="BN29" s="8"/>
      <c r="BO29" s="8"/>
      <c r="BP29" s="8"/>
      <c r="BQ29" s="9"/>
      <c r="BR29" s="8"/>
      <c r="BS29" s="74"/>
      <c r="BT29" s="8"/>
      <c r="BU29" s="8"/>
      <c r="BV29" s="8"/>
      <c r="BW29" s="8"/>
      <c r="BX29" s="8"/>
      <c r="BY29" s="8"/>
      <c r="BZ29" s="8"/>
      <c r="CA29" s="9"/>
      <c r="CB29" s="8"/>
      <c r="CC29" s="8"/>
      <c r="CD29" s="8"/>
      <c r="CE29" s="8"/>
      <c r="CF29" s="8"/>
      <c r="CG29" s="8"/>
      <c r="CH29" s="8"/>
      <c r="CI29" s="8"/>
      <c r="CJ29" s="8"/>
      <c r="CK29" s="9"/>
      <c r="CL29" s="8"/>
      <c r="CM29" s="8"/>
      <c r="CN29" s="8"/>
      <c r="CO29" s="8"/>
      <c r="CP29" s="8"/>
      <c r="CQ29" s="8"/>
      <c r="CR29" s="8"/>
      <c r="CS29" s="8"/>
      <c r="CT29" s="8"/>
      <c r="CU29" s="9"/>
      <c r="CV29" s="8"/>
    </row>
    <row r="30" spans="1:100" s="13" customFormat="1" ht="15.75">
      <c r="A30" s="1">
        <v>25</v>
      </c>
      <c r="B30" s="6"/>
      <c r="C30" s="12"/>
      <c r="D30" s="57"/>
      <c r="E30" s="7"/>
      <c r="F30" s="8"/>
      <c r="G30" s="8"/>
      <c r="H30" s="8"/>
      <c r="I30" s="8"/>
      <c r="J30" s="8"/>
      <c r="K30" s="156"/>
      <c r="L30" s="81"/>
      <c r="M30" s="8"/>
      <c r="N30" s="17"/>
      <c r="O30" s="17"/>
      <c r="P30" s="20"/>
      <c r="Q30" s="9"/>
      <c r="R30" s="9"/>
      <c r="S30" s="9"/>
      <c r="T30" s="9"/>
      <c r="U30" s="80"/>
      <c r="V30" s="80"/>
      <c r="W30" s="74"/>
      <c r="X30" s="8"/>
      <c r="Y30" s="8"/>
      <c r="Z30" s="8"/>
      <c r="AA30" s="8"/>
      <c r="AB30" s="8"/>
      <c r="AC30" s="9"/>
      <c r="AD30" s="10"/>
      <c r="AE30" s="74"/>
      <c r="AF30" s="8"/>
      <c r="AG30" s="8"/>
      <c r="AH30" s="8"/>
      <c r="AI30" s="9"/>
      <c r="AJ30" s="8"/>
      <c r="AK30" s="9"/>
      <c r="AL30" s="9"/>
      <c r="AM30" s="9"/>
      <c r="AN30" s="8"/>
      <c r="AO30" s="74"/>
      <c r="AP30" s="8"/>
      <c r="AQ30" s="9"/>
      <c r="AR30" s="9"/>
      <c r="AS30" s="9"/>
      <c r="AT30" s="8"/>
      <c r="AU30" s="8"/>
      <c r="AV30" s="8"/>
      <c r="AW30" s="9"/>
      <c r="AX30" s="8"/>
      <c r="AY30" s="74"/>
      <c r="AZ30" s="8"/>
      <c r="BA30" s="11"/>
      <c r="BB30" s="8"/>
      <c r="BC30" s="8"/>
      <c r="BD30" s="8"/>
      <c r="BE30" s="52"/>
      <c r="BF30" s="52"/>
      <c r="BG30" s="9"/>
      <c r="BH30" s="8"/>
      <c r="BI30" s="74"/>
      <c r="BJ30" s="8"/>
      <c r="BK30" s="8"/>
      <c r="BL30" s="8"/>
      <c r="BM30" s="8"/>
      <c r="BN30" s="8"/>
      <c r="BO30" s="8"/>
      <c r="BP30" s="8"/>
      <c r="BQ30" s="9"/>
      <c r="BR30" s="8"/>
      <c r="BS30" s="74"/>
      <c r="BT30" s="8"/>
      <c r="BU30" s="8"/>
      <c r="BV30" s="8"/>
      <c r="BW30" s="8"/>
      <c r="BX30" s="8"/>
      <c r="BY30" s="8"/>
      <c r="BZ30" s="8"/>
      <c r="CA30" s="9"/>
      <c r="CB30" s="8"/>
      <c r="CC30" s="8"/>
      <c r="CD30" s="8"/>
      <c r="CE30" s="8"/>
      <c r="CF30" s="8"/>
      <c r="CG30" s="8"/>
      <c r="CH30" s="8"/>
      <c r="CI30" s="8"/>
      <c r="CJ30" s="8"/>
      <c r="CK30" s="9"/>
      <c r="CL30" s="8"/>
      <c r="CM30" s="8"/>
      <c r="CN30" s="8"/>
      <c r="CO30" s="8"/>
      <c r="CP30" s="8"/>
      <c r="CQ30" s="8"/>
      <c r="CR30" s="8"/>
      <c r="CS30" s="8"/>
      <c r="CT30" s="8"/>
      <c r="CU30" s="9"/>
      <c r="CV30" s="8"/>
    </row>
    <row r="31" spans="1:100" s="13" customFormat="1" ht="15.75">
      <c r="A31" s="1">
        <v>26</v>
      </c>
      <c r="B31" s="6"/>
      <c r="C31" s="12"/>
      <c r="D31" s="57"/>
      <c r="E31" s="7"/>
      <c r="F31" s="8"/>
      <c r="G31" s="8"/>
      <c r="H31" s="8"/>
      <c r="I31" s="8"/>
      <c r="J31" s="8"/>
      <c r="K31" s="156"/>
      <c r="L31" s="81"/>
      <c r="M31" s="8"/>
      <c r="N31" s="17"/>
      <c r="O31" s="17"/>
      <c r="P31" s="20"/>
      <c r="Q31" s="9"/>
      <c r="R31" s="9"/>
      <c r="S31" s="9"/>
      <c r="T31" s="9"/>
      <c r="U31" s="80"/>
      <c r="V31" s="80"/>
      <c r="W31" s="74"/>
      <c r="X31" s="8"/>
      <c r="Y31" s="8"/>
      <c r="Z31" s="8"/>
      <c r="AA31" s="8"/>
      <c r="AB31" s="8"/>
      <c r="AC31" s="9"/>
      <c r="AD31" s="10"/>
      <c r="AE31" s="74"/>
      <c r="AF31" s="8"/>
      <c r="AG31" s="8"/>
      <c r="AH31" s="8"/>
      <c r="AI31" s="9"/>
      <c r="AJ31" s="8"/>
      <c r="AK31" s="9"/>
      <c r="AL31" s="9"/>
      <c r="AM31" s="9"/>
      <c r="AN31" s="8"/>
      <c r="AO31" s="74"/>
      <c r="AP31" s="8"/>
      <c r="AQ31" s="9"/>
      <c r="AR31" s="9"/>
      <c r="AS31" s="9"/>
      <c r="AT31" s="8"/>
      <c r="AU31" s="8"/>
      <c r="AV31" s="8"/>
      <c r="AW31" s="9"/>
      <c r="AX31" s="8"/>
      <c r="AY31" s="74"/>
      <c r="AZ31" s="8"/>
      <c r="BA31" s="11"/>
      <c r="BB31" s="8"/>
      <c r="BC31" s="8"/>
      <c r="BD31" s="8"/>
      <c r="BE31" s="52"/>
      <c r="BF31" s="52"/>
      <c r="BG31" s="9"/>
      <c r="BH31" s="8"/>
      <c r="BI31" s="74"/>
      <c r="BJ31" s="8"/>
      <c r="BK31" s="8"/>
      <c r="BL31" s="8"/>
      <c r="BM31" s="8"/>
      <c r="BN31" s="8"/>
      <c r="BO31" s="8"/>
      <c r="BP31" s="8"/>
      <c r="BQ31" s="9"/>
      <c r="BR31" s="8"/>
      <c r="BS31" s="74"/>
      <c r="BT31" s="8"/>
      <c r="BU31" s="8"/>
      <c r="BV31" s="8"/>
      <c r="BW31" s="8"/>
      <c r="BX31" s="8"/>
      <c r="BY31" s="8"/>
      <c r="BZ31" s="8"/>
      <c r="CA31" s="9"/>
      <c r="CB31" s="8"/>
      <c r="CC31" s="8"/>
      <c r="CD31" s="8"/>
      <c r="CE31" s="8"/>
      <c r="CF31" s="8"/>
      <c r="CG31" s="8"/>
      <c r="CH31" s="8"/>
      <c r="CI31" s="8"/>
      <c r="CJ31" s="8"/>
      <c r="CK31" s="9"/>
      <c r="CL31" s="8"/>
      <c r="CM31" s="8"/>
      <c r="CN31" s="8"/>
      <c r="CO31" s="8"/>
      <c r="CP31" s="8"/>
      <c r="CQ31" s="8"/>
      <c r="CR31" s="8"/>
      <c r="CS31" s="8"/>
      <c r="CT31" s="8"/>
      <c r="CU31" s="9"/>
      <c r="CV31" s="8"/>
    </row>
    <row r="32" spans="1:100" s="13" customFormat="1" ht="15.75">
      <c r="A32" s="1">
        <v>27</v>
      </c>
      <c r="B32" s="6"/>
      <c r="C32" s="12"/>
      <c r="D32" s="57"/>
      <c r="E32" s="7"/>
      <c r="F32" s="8"/>
      <c r="G32" s="8"/>
      <c r="H32" s="8"/>
      <c r="I32" s="8"/>
      <c r="J32" s="8"/>
      <c r="K32" s="156"/>
      <c r="L32" s="81"/>
      <c r="M32" s="8"/>
      <c r="N32" s="17"/>
      <c r="O32" s="17"/>
      <c r="P32" s="20"/>
      <c r="Q32" s="9"/>
      <c r="R32" s="9"/>
      <c r="S32" s="9"/>
      <c r="T32" s="9"/>
      <c r="U32" s="80"/>
      <c r="V32" s="80"/>
      <c r="W32" s="74"/>
      <c r="X32" s="8"/>
      <c r="Y32" s="8"/>
      <c r="Z32" s="8"/>
      <c r="AA32" s="8"/>
      <c r="AB32" s="8"/>
      <c r="AC32" s="9"/>
      <c r="AD32" s="10"/>
      <c r="AE32" s="74"/>
      <c r="AF32" s="8"/>
      <c r="AG32" s="8"/>
      <c r="AH32" s="8"/>
      <c r="AI32" s="9"/>
      <c r="AJ32" s="8"/>
      <c r="AK32" s="9"/>
      <c r="AL32" s="9"/>
      <c r="AM32" s="9"/>
      <c r="AN32" s="8"/>
      <c r="AO32" s="74"/>
      <c r="AP32" s="8"/>
      <c r="AQ32" s="9"/>
      <c r="AR32" s="9"/>
      <c r="AS32" s="9"/>
      <c r="AT32" s="8"/>
      <c r="AU32" s="8"/>
      <c r="AV32" s="8"/>
      <c r="AW32" s="9"/>
      <c r="AX32" s="8"/>
      <c r="AY32" s="74"/>
      <c r="AZ32" s="8"/>
      <c r="BA32" s="11"/>
      <c r="BB32" s="8"/>
      <c r="BC32" s="8"/>
      <c r="BD32" s="8"/>
      <c r="BE32" s="52"/>
      <c r="BF32" s="52"/>
      <c r="BG32" s="9"/>
      <c r="BH32" s="8"/>
      <c r="BI32" s="74"/>
      <c r="BJ32" s="8"/>
      <c r="BK32" s="8"/>
      <c r="BL32" s="8"/>
      <c r="BM32" s="8"/>
      <c r="BN32" s="8"/>
      <c r="BO32" s="8"/>
      <c r="BP32" s="8"/>
      <c r="BQ32" s="9"/>
      <c r="BR32" s="8"/>
      <c r="BS32" s="74"/>
      <c r="BT32" s="8"/>
      <c r="BU32" s="8"/>
      <c r="BV32" s="8"/>
      <c r="BW32" s="8"/>
      <c r="BX32" s="8"/>
      <c r="BY32" s="8"/>
      <c r="BZ32" s="8"/>
      <c r="CA32" s="9"/>
      <c r="CB32" s="8"/>
      <c r="CC32" s="8"/>
      <c r="CD32" s="8"/>
      <c r="CE32" s="8"/>
      <c r="CF32" s="8"/>
      <c r="CG32" s="8"/>
      <c r="CH32" s="8"/>
      <c r="CI32" s="8"/>
      <c r="CJ32" s="8"/>
      <c r="CK32" s="9"/>
      <c r="CL32" s="8"/>
      <c r="CM32" s="8"/>
      <c r="CN32" s="8"/>
      <c r="CO32" s="8"/>
      <c r="CP32" s="8"/>
      <c r="CQ32" s="8"/>
      <c r="CR32" s="8"/>
      <c r="CS32" s="8"/>
      <c r="CT32" s="8"/>
      <c r="CU32" s="9"/>
      <c r="CV32" s="8"/>
    </row>
    <row r="33" spans="1:100" s="13" customFormat="1" ht="15.75">
      <c r="A33" s="1">
        <v>28</v>
      </c>
      <c r="B33" s="6"/>
      <c r="C33" s="12"/>
      <c r="D33" s="57"/>
      <c r="E33" s="7"/>
      <c r="F33" s="8"/>
      <c r="G33" s="8"/>
      <c r="H33" s="8"/>
      <c r="I33" s="8"/>
      <c r="J33" s="8"/>
      <c r="K33" s="156"/>
      <c r="L33" s="81"/>
      <c r="M33" s="8"/>
      <c r="N33" s="17"/>
      <c r="O33" s="17"/>
      <c r="P33" s="20"/>
      <c r="Q33" s="9"/>
      <c r="R33" s="9"/>
      <c r="S33" s="9"/>
      <c r="T33" s="9"/>
      <c r="U33" s="80"/>
      <c r="V33" s="80"/>
      <c r="W33" s="74"/>
      <c r="X33" s="8"/>
      <c r="Y33" s="8"/>
      <c r="Z33" s="8"/>
      <c r="AA33" s="8"/>
      <c r="AB33" s="8"/>
      <c r="AC33" s="9"/>
      <c r="AD33" s="10"/>
      <c r="AE33" s="74"/>
      <c r="AF33" s="8"/>
      <c r="AG33" s="8"/>
      <c r="AH33" s="8"/>
      <c r="AI33" s="9"/>
      <c r="AJ33" s="8"/>
      <c r="AK33" s="9"/>
      <c r="AL33" s="9"/>
      <c r="AM33" s="9"/>
      <c r="AN33" s="8"/>
      <c r="AO33" s="74"/>
      <c r="AP33" s="8"/>
      <c r="AQ33" s="9"/>
      <c r="AR33" s="9"/>
      <c r="AS33" s="9"/>
      <c r="AT33" s="8"/>
      <c r="AU33" s="8"/>
      <c r="AV33" s="8"/>
      <c r="AW33" s="9"/>
      <c r="AX33" s="8"/>
      <c r="AY33" s="74"/>
      <c r="AZ33" s="8"/>
      <c r="BA33" s="9"/>
      <c r="BB33" s="8"/>
      <c r="BC33" s="8"/>
      <c r="BD33" s="8"/>
      <c r="BE33" s="52"/>
      <c r="BF33" s="52"/>
      <c r="BG33" s="9"/>
      <c r="BH33" s="8"/>
      <c r="BI33" s="74"/>
      <c r="BJ33" s="8"/>
      <c r="BK33" s="8"/>
      <c r="BL33" s="8"/>
      <c r="BM33" s="8"/>
      <c r="BN33" s="8"/>
      <c r="BO33" s="8"/>
      <c r="BP33" s="8"/>
      <c r="BQ33" s="9"/>
      <c r="BR33" s="8"/>
      <c r="BS33" s="74"/>
      <c r="BT33" s="8"/>
      <c r="BU33" s="8"/>
      <c r="BV33" s="8"/>
      <c r="BW33" s="8"/>
      <c r="BX33" s="8"/>
      <c r="BY33" s="8"/>
      <c r="BZ33" s="8"/>
      <c r="CA33" s="9"/>
      <c r="CB33" s="8"/>
      <c r="CC33" s="8"/>
      <c r="CD33" s="8"/>
      <c r="CE33" s="8"/>
      <c r="CF33" s="8"/>
      <c r="CG33" s="8"/>
      <c r="CH33" s="8"/>
      <c r="CI33" s="8"/>
      <c r="CJ33" s="8"/>
      <c r="CK33" s="9"/>
      <c r="CL33" s="8"/>
      <c r="CM33" s="8"/>
      <c r="CN33" s="8"/>
      <c r="CO33" s="8"/>
      <c r="CP33" s="8"/>
      <c r="CQ33" s="8"/>
      <c r="CR33" s="8"/>
      <c r="CS33" s="8"/>
      <c r="CT33" s="8"/>
      <c r="CU33" s="9"/>
      <c r="CV33" s="8"/>
    </row>
    <row r="34" spans="1:100" s="13" customFormat="1" ht="15.75">
      <c r="A34" s="1">
        <v>29</v>
      </c>
      <c r="B34" s="6"/>
      <c r="C34" s="12"/>
      <c r="D34" s="57"/>
      <c r="E34" s="7"/>
      <c r="F34" s="8"/>
      <c r="G34" s="8"/>
      <c r="H34" s="8"/>
      <c r="I34" s="8"/>
      <c r="J34" s="8"/>
      <c r="K34" s="156"/>
      <c r="L34" s="81"/>
      <c r="M34" s="8"/>
      <c r="N34" s="17"/>
      <c r="O34" s="17"/>
      <c r="P34" s="20"/>
      <c r="Q34" s="9"/>
      <c r="R34" s="9"/>
      <c r="S34" s="9"/>
      <c r="T34" s="9"/>
      <c r="U34" s="80"/>
      <c r="V34" s="80"/>
      <c r="W34" s="74"/>
      <c r="X34" s="8"/>
      <c r="Y34" s="8"/>
      <c r="Z34" s="8"/>
      <c r="AA34" s="8"/>
      <c r="AB34" s="8"/>
      <c r="AC34" s="9"/>
      <c r="AD34" s="10"/>
      <c r="AE34" s="74"/>
      <c r="AF34" s="8"/>
      <c r="AG34" s="8"/>
      <c r="AH34" s="8"/>
      <c r="AI34" s="9"/>
      <c r="AJ34" s="8"/>
      <c r="AK34" s="9"/>
      <c r="AL34" s="9"/>
      <c r="AM34" s="9"/>
      <c r="AN34" s="8"/>
      <c r="AO34" s="74"/>
      <c r="AP34" s="8"/>
      <c r="AQ34" s="9"/>
      <c r="AR34" s="9"/>
      <c r="AS34" s="9"/>
      <c r="AT34" s="8"/>
      <c r="AU34" s="8"/>
      <c r="AV34" s="8"/>
      <c r="AW34" s="9"/>
      <c r="AX34" s="8"/>
      <c r="AY34" s="74"/>
      <c r="AZ34" s="8"/>
      <c r="BA34" s="11"/>
      <c r="BB34" s="8"/>
      <c r="BC34" s="8"/>
      <c r="BD34" s="8"/>
      <c r="BE34" s="52"/>
      <c r="BF34" s="52"/>
      <c r="BG34" s="9"/>
      <c r="BH34" s="8"/>
      <c r="BI34" s="74"/>
      <c r="BJ34" s="8"/>
      <c r="BK34" s="8"/>
      <c r="BL34" s="8"/>
      <c r="BM34" s="8"/>
      <c r="BN34" s="8"/>
      <c r="BO34" s="8"/>
      <c r="BP34" s="8"/>
      <c r="BQ34" s="9"/>
      <c r="BR34" s="8"/>
      <c r="BS34" s="74"/>
      <c r="BT34" s="8"/>
      <c r="BU34" s="8"/>
      <c r="BV34" s="8"/>
      <c r="BW34" s="8"/>
      <c r="BX34" s="8"/>
      <c r="BY34" s="8"/>
      <c r="BZ34" s="8"/>
      <c r="CA34" s="9"/>
      <c r="CB34" s="8"/>
      <c r="CC34" s="8"/>
      <c r="CD34" s="8"/>
      <c r="CE34" s="8"/>
      <c r="CF34" s="8"/>
      <c r="CG34" s="8"/>
      <c r="CH34" s="8"/>
      <c r="CI34" s="8"/>
      <c r="CJ34" s="8"/>
      <c r="CK34" s="9"/>
      <c r="CL34" s="8"/>
      <c r="CM34" s="8"/>
      <c r="CN34" s="8"/>
      <c r="CO34" s="8"/>
      <c r="CP34" s="8"/>
      <c r="CQ34" s="8"/>
      <c r="CR34" s="8"/>
      <c r="CS34" s="8"/>
      <c r="CT34" s="8"/>
      <c r="CU34" s="9"/>
      <c r="CV34" s="8"/>
    </row>
    <row r="35" spans="1:100" s="13" customFormat="1" ht="15.75">
      <c r="A35" s="1">
        <v>30</v>
      </c>
      <c r="B35" s="6"/>
      <c r="C35" s="12"/>
      <c r="D35" s="57"/>
      <c r="E35" s="7"/>
      <c r="F35" s="8"/>
      <c r="G35" s="8"/>
      <c r="H35" s="8"/>
      <c r="I35" s="8"/>
      <c r="J35" s="8"/>
      <c r="K35" s="156"/>
      <c r="L35" s="81"/>
      <c r="M35" s="8"/>
      <c r="N35" s="17"/>
      <c r="O35" s="17"/>
      <c r="P35" s="20"/>
      <c r="Q35" s="9"/>
      <c r="R35" s="9"/>
      <c r="S35" s="9"/>
      <c r="T35" s="9"/>
      <c r="U35" s="80"/>
      <c r="V35" s="80"/>
      <c r="W35" s="74"/>
      <c r="X35" s="8"/>
      <c r="Y35" s="8"/>
      <c r="Z35" s="8"/>
      <c r="AA35" s="8"/>
      <c r="AB35" s="8"/>
      <c r="AC35" s="9"/>
      <c r="AD35" s="10"/>
      <c r="AE35" s="74"/>
      <c r="AF35" s="8"/>
      <c r="AG35" s="8"/>
      <c r="AH35" s="8"/>
      <c r="AI35" s="9"/>
      <c r="AJ35" s="8"/>
      <c r="AK35" s="9"/>
      <c r="AL35" s="9"/>
      <c r="AM35" s="9"/>
      <c r="AN35" s="8"/>
      <c r="AO35" s="74"/>
      <c r="AP35" s="8"/>
      <c r="AQ35" s="9"/>
      <c r="AR35" s="9"/>
      <c r="AS35" s="9"/>
      <c r="AT35" s="8"/>
      <c r="AU35" s="8"/>
      <c r="AV35" s="8"/>
      <c r="AW35" s="9"/>
      <c r="AX35" s="8"/>
      <c r="AY35" s="74"/>
      <c r="AZ35" s="8"/>
      <c r="BA35" s="9"/>
      <c r="BB35" s="8"/>
      <c r="BC35" s="8"/>
      <c r="BD35" s="8"/>
      <c r="BE35" s="52"/>
      <c r="BF35" s="52"/>
      <c r="BG35" s="9"/>
      <c r="BH35" s="8"/>
      <c r="BI35" s="74"/>
      <c r="BJ35" s="8"/>
      <c r="BK35" s="8"/>
      <c r="BL35" s="8"/>
      <c r="BM35" s="8"/>
      <c r="BN35" s="8"/>
      <c r="BO35" s="8"/>
      <c r="BP35" s="8"/>
      <c r="BQ35" s="9"/>
      <c r="BR35" s="8"/>
      <c r="BS35" s="74"/>
      <c r="BT35" s="8"/>
      <c r="BU35" s="8"/>
      <c r="BV35" s="8"/>
      <c r="BW35" s="8"/>
      <c r="BX35" s="8"/>
      <c r="BY35" s="8"/>
      <c r="BZ35" s="8"/>
      <c r="CA35" s="9"/>
      <c r="CB35" s="8"/>
      <c r="CC35" s="8"/>
      <c r="CD35" s="8"/>
      <c r="CE35" s="8"/>
      <c r="CF35" s="8"/>
      <c r="CG35" s="8"/>
      <c r="CH35" s="8"/>
      <c r="CI35" s="8"/>
      <c r="CJ35" s="8"/>
      <c r="CK35" s="9"/>
      <c r="CL35" s="8"/>
      <c r="CM35" s="8"/>
      <c r="CN35" s="8"/>
      <c r="CO35" s="8"/>
      <c r="CP35" s="8"/>
      <c r="CQ35" s="8"/>
      <c r="CR35" s="8"/>
      <c r="CS35" s="8"/>
      <c r="CT35" s="8"/>
      <c r="CU35" s="9"/>
      <c r="CV35" s="8"/>
    </row>
    <row r="36" spans="1:100" s="13" customFormat="1" ht="15.75">
      <c r="A36" s="1">
        <v>31</v>
      </c>
      <c r="B36" s="6"/>
      <c r="C36" s="12"/>
      <c r="D36" s="57"/>
      <c r="E36" s="7"/>
      <c r="F36" s="8"/>
      <c r="G36" s="8"/>
      <c r="H36" s="8"/>
      <c r="I36" s="8"/>
      <c r="J36" s="8"/>
      <c r="K36" s="156"/>
      <c r="L36" s="81"/>
      <c r="M36" s="8"/>
      <c r="N36" s="17"/>
      <c r="O36" s="17"/>
      <c r="P36" s="20"/>
      <c r="Q36" s="9"/>
      <c r="R36" s="9"/>
      <c r="S36" s="9"/>
      <c r="T36" s="9"/>
      <c r="U36" s="80"/>
      <c r="V36" s="80"/>
      <c r="W36" s="74"/>
      <c r="X36" s="8"/>
      <c r="Y36" s="8"/>
      <c r="Z36" s="8"/>
      <c r="AA36" s="8"/>
      <c r="AB36" s="8"/>
      <c r="AC36" s="9"/>
      <c r="AD36" s="10"/>
      <c r="AE36" s="74"/>
      <c r="AF36" s="8"/>
      <c r="AG36" s="11"/>
      <c r="AH36" s="8"/>
      <c r="AI36" s="9"/>
      <c r="AJ36" s="8"/>
      <c r="AK36" s="9"/>
      <c r="AL36" s="9"/>
      <c r="AM36" s="9"/>
      <c r="AN36" s="8"/>
      <c r="AO36" s="74"/>
      <c r="AP36" s="8"/>
      <c r="AQ36" s="9"/>
      <c r="AR36" s="9"/>
      <c r="AS36" s="9"/>
      <c r="AT36" s="8"/>
      <c r="AU36" s="8"/>
      <c r="AV36" s="8"/>
      <c r="AW36" s="9"/>
      <c r="AX36" s="8"/>
      <c r="AY36" s="74"/>
      <c r="AZ36" s="7"/>
      <c r="BA36" s="9"/>
      <c r="BB36" s="8"/>
      <c r="BC36" s="7"/>
      <c r="BD36" s="7"/>
      <c r="BE36" s="52"/>
      <c r="BF36" s="52"/>
      <c r="BG36" s="9"/>
      <c r="BH36" s="7"/>
      <c r="BI36" s="74"/>
      <c r="BJ36" s="8"/>
      <c r="BK36" s="8"/>
      <c r="BL36" s="8"/>
      <c r="BM36" s="8"/>
      <c r="BN36" s="8"/>
      <c r="BO36" s="8"/>
      <c r="BP36" s="8"/>
      <c r="BQ36" s="9"/>
      <c r="BR36" s="8"/>
      <c r="BS36" s="74"/>
      <c r="BT36" s="8"/>
      <c r="BU36" s="8"/>
      <c r="BV36" s="8"/>
      <c r="BW36" s="8"/>
      <c r="BX36" s="8"/>
      <c r="BY36" s="8"/>
      <c r="BZ36" s="8"/>
      <c r="CA36" s="9"/>
      <c r="CB36" s="8"/>
      <c r="CC36" s="8"/>
      <c r="CD36" s="8"/>
      <c r="CE36" s="8"/>
      <c r="CF36" s="8"/>
      <c r="CG36" s="8"/>
      <c r="CH36" s="8"/>
      <c r="CI36" s="8"/>
      <c r="CJ36" s="8"/>
      <c r="CK36" s="9"/>
      <c r="CL36" s="8"/>
      <c r="CM36" s="8"/>
      <c r="CN36" s="8"/>
      <c r="CO36" s="8"/>
      <c r="CP36" s="8"/>
      <c r="CQ36" s="8"/>
      <c r="CR36" s="8"/>
      <c r="CS36" s="8"/>
      <c r="CT36" s="8"/>
      <c r="CU36" s="9"/>
      <c r="CV36" s="8"/>
    </row>
    <row r="37" spans="1:100" s="13" customFormat="1" ht="15.75">
      <c r="A37" s="1">
        <v>32</v>
      </c>
      <c r="B37" s="6"/>
      <c r="C37" s="12"/>
      <c r="D37" s="57"/>
      <c r="E37" s="7"/>
      <c r="F37" s="8"/>
      <c r="G37" s="8"/>
      <c r="H37" s="8"/>
      <c r="I37" s="8"/>
      <c r="J37" s="8"/>
      <c r="K37" s="156"/>
      <c r="L37" s="81"/>
      <c r="M37" s="8"/>
      <c r="N37" s="17"/>
      <c r="O37" s="17"/>
      <c r="P37" s="20"/>
      <c r="Q37" s="9"/>
      <c r="R37" s="9"/>
      <c r="S37" s="9"/>
      <c r="T37" s="9"/>
      <c r="U37" s="80"/>
      <c r="V37" s="80"/>
      <c r="W37" s="74"/>
      <c r="X37" s="8"/>
      <c r="Y37" s="8"/>
      <c r="Z37" s="8"/>
      <c r="AA37" s="8"/>
      <c r="AB37" s="8"/>
      <c r="AC37" s="9"/>
      <c r="AD37" s="10"/>
      <c r="AE37" s="74"/>
      <c r="AF37" s="8"/>
      <c r="AG37" s="8"/>
      <c r="AH37" s="8"/>
      <c r="AI37" s="9"/>
      <c r="AJ37" s="8"/>
      <c r="AK37" s="9"/>
      <c r="AL37" s="9"/>
      <c r="AM37" s="9"/>
      <c r="AN37" s="8"/>
      <c r="AO37" s="74"/>
      <c r="AP37" s="8"/>
      <c r="AQ37" s="9"/>
      <c r="AR37" s="9"/>
      <c r="AS37" s="9"/>
      <c r="AT37" s="8"/>
      <c r="AU37" s="8"/>
      <c r="AV37" s="8"/>
      <c r="AW37" s="9"/>
      <c r="AX37" s="8"/>
      <c r="AY37" s="74"/>
      <c r="AZ37" s="8"/>
      <c r="BA37" s="11"/>
      <c r="BB37" s="8"/>
      <c r="BC37" s="8"/>
      <c r="BD37" s="8"/>
      <c r="BE37" s="52"/>
      <c r="BF37" s="52"/>
      <c r="BG37" s="9"/>
      <c r="BH37" s="8"/>
      <c r="BI37" s="74"/>
      <c r="BJ37" s="8"/>
      <c r="BK37" s="8"/>
      <c r="BL37" s="8"/>
      <c r="BM37" s="8"/>
      <c r="BN37" s="8"/>
      <c r="BO37" s="8"/>
      <c r="BP37" s="8"/>
      <c r="BQ37" s="9"/>
      <c r="BR37" s="8"/>
      <c r="BS37" s="74"/>
      <c r="BT37" s="8"/>
      <c r="BU37" s="8"/>
      <c r="BV37" s="8"/>
      <c r="BW37" s="8"/>
      <c r="BX37" s="8"/>
      <c r="BY37" s="8"/>
      <c r="BZ37" s="8"/>
      <c r="CA37" s="9"/>
      <c r="CB37" s="8"/>
      <c r="CC37" s="8"/>
      <c r="CD37" s="8"/>
      <c r="CE37" s="8"/>
      <c r="CF37" s="8"/>
      <c r="CG37" s="8"/>
      <c r="CH37" s="8"/>
      <c r="CI37" s="8"/>
      <c r="CJ37" s="8"/>
      <c r="CK37" s="9"/>
      <c r="CL37" s="8"/>
      <c r="CM37" s="8"/>
      <c r="CN37" s="8"/>
      <c r="CO37" s="8"/>
      <c r="CP37" s="8"/>
      <c r="CQ37" s="8"/>
      <c r="CR37" s="8"/>
      <c r="CS37" s="8"/>
      <c r="CT37" s="8"/>
      <c r="CU37" s="9"/>
      <c r="CV37" s="8"/>
    </row>
    <row r="38" spans="1:100" s="13" customFormat="1" ht="15.75">
      <c r="A38" s="1">
        <v>33</v>
      </c>
      <c r="B38" s="6"/>
      <c r="C38" s="12"/>
      <c r="D38" s="57"/>
      <c r="E38" s="7"/>
      <c r="F38" s="8"/>
      <c r="G38" s="8"/>
      <c r="H38" s="8"/>
      <c r="I38" s="8"/>
      <c r="J38" s="8"/>
      <c r="K38" s="156"/>
      <c r="L38" s="81"/>
      <c r="M38" s="8"/>
      <c r="N38" s="17"/>
      <c r="O38" s="17"/>
      <c r="P38" s="20"/>
      <c r="Q38" s="9"/>
      <c r="R38" s="9"/>
      <c r="S38" s="9"/>
      <c r="T38" s="9"/>
      <c r="U38" s="80"/>
      <c r="V38" s="80"/>
      <c r="W38" s="74"/>
      <c r="X38" s="8"/>
      <c r="Y38" s="8"/>
      <c r="Z38" s="8"/>
      <c r="AA38" s="8"/>
      <c r="AB38" s="8"/>
      <c r="AC38" s="9"/>
      <c r="AD38" s="10"/>
      <c r="AE38" s="74"/>
      <c r="AF38" s="8"/>
      <c r="AG38" s="8"/>
      <c r="AH38" s="8"/>
      <c r="AI38" s="9"/>
      <c r="AJ38" s="8"/>
      <c r="AK38" s="9"/>
      <c r="AL38" s="9"/>
      <c r="AM38" s="9"/>
      <c r="AN38" s="8"/>
      <c r="AO38" s="74"/>
      <c r="AP38" s="8"/>
      <c r="AQ38" s="9"/>
      <c r="AR38" s="9"/>
      <c r="AS38" s="9"/>
      <c r="AT38" s="8"/>
      <c r="AU38" s="8"/>
      <c r="AV38" s="8"/>
      <c r="AW38" s="9"/>
      <c r="AX38" s="8"/>
      <c r="AY38" s="74"/>
      <c r="AZ38" s="8"/>
      <c r="BA38" s="11"/>
      <c r="BB38" s="8"/>
      <c r="BC38" s="8"/>
      <c r="BD38" s="8"/>
      <c r="BE38" s="52"/>
      <c r="BF38" s="52"/>
      <c r="BG38" s="9"/>
      <c r="BH38" s="8"/>
      <c r="BI38" s="74"/>
      <c r="BJ38" s="8"/>
      <c r="BK38" s="8"/>
      <c r="BL38" s="8"/>
      <c r="BM38" s="8"/>
      <c r="BN38" s="8"/>
      <c r="BO38" s="8"/>
      <c r="BP38" s="8"/>
      <c r="BQ38" s="9"/>
      <c r="BR38" s="8"/>
      <c r="BS38" s="74"/>
      <c r="BT38" s="8"/>
      <c r="BU38" s="8"/>
      <c r="BV38" s="8"/>
      <c r="BW38" s="8"/>
      <c r="BX38" s="8"/>
      <c r="BY38" s="8"/>
      <c r="BZ38" s="8"/>
      <c r="CA38" s="9"/>
      <c r="CB38" s="8"/>
      <c r="CC38" s="8"/>
      <c r="CD38" s="8"/>
      <c r="CE38" s="8"/>
      <c r="CF38" s="8"/>
      <c r="CG38" s="8"/>
      <c r="CH38" s="8"/>
      <c r="CI38" s="8"/>
      <c r="CJ38" s="8"/>
      <c r="CK38" s="9"/>
      <c r="CL38" s="8"/>
      <c r="CM38" s="8"/>
      <c r="CN38" s="8"/>
      <c r="CO38" s="8"/>
      <c r="CP38" s="8"/>
      <c r="CQ38" s="8"/>
      <c r="CR38" s="8"/>
      <c r="CS38" s="8"/>
      <c r="CT38" s="8"/>
      <c r="CU38" s="9"/>
      <c r="CV38" s="8"/>
    </row>
    <row r="39" spans="1:100" s="13" customFormat="1" ht="15.75">
      <c r="A39" s="1">
        <v>34</v>
      </c>
      <c r="B39" s="6"/>
      <c r="C39" s="12"/>
      <c r="D39" s="57"/>
      <c r="E39" s="7"/>
      <c r="F39" s="8"/>
      <c r="G39" s="8"/>
      <c r="H39" s="8"/>
      <c r="I39" s="8"/>
      <c r="J39" s="8"/>
      <c r="K39" s="156"/>
      <c r="L39" s="81"/>
      <c r="M39" s="8"/>
      <c r="N39" s="17"/>
      <c r="O39" s="17"/>
      <c r="P39" s="20"/>
      <c r="Q39" s="9"/>
      <c r="R39" s="9"/>
      <c r="S39" s="9"/>
      <c r="T39" s="9"/>
      <c r="U39" s="80"/>
      <c r="V39" s="80"/>
      <c r="W39" s="74"/>
      <c r="X39" s="8"/>
      <c r="Y39" s="8"/>
      <c r="Z39" s="8"/>
      <c r="AA39" s="8"/>
      <c r="AB39" s="8"/>
      <c r="AC39" s="9"/>
      <c r="AD39" s="10"/>
      <c r="AE39" s="74"/>
      <c r="AF39" s="8"/>
      <c r="AG39" s="8"/>
      <c r="AH39" s="8"/>
      <c r="AI39" s="9"/>
      <c r="AJ39" s="8"/>
      <c r="AK39" s="9"/>
      <c r="AL39" s="9"/>
      <c r="AM39" s="9"/>
      <c r="AN39" s="8"/>
      <c r="AO39" s="74"/>
      <c r="AP39" s="8"/>
      <c r="AQ39" s="9"/>
      <c r="AR39" s="9"/>
      <c r="AS39" s="9"/>
      <c r="AT39" s="8"/>
      <c r="AU39" s="8"/>
      <c r="AV39" s="8"/>
      <c r="AW39" s="9"/>
      <c r="AX39" s="8"/>
      <c r="AY39" s="74"/>
      <c r="AZ39" s="8"/>
      <c r="BA39" s="11"/>
      <c r="BB39" s="8"/>
      <c r="BC39" s="8"/>
      <c r="BD39" s="8"/>
      <c r="BE39" s="52"/>
      <c r="BF39" s="52"/>
      <c r="BG39" s="9"/>
      <c r="BH39" s="8"/>
      <c r="BI39" s="74"/>
      <c r="BJ39" s="8"/>
      <c r="BK39" s="8"/>
      <c r="BL39" s="8"/>
      <c r="BM39" s="8"/>
      <c r="BN39" s="8"/>
      <c r="BO39" s="8"/>
      <c r="BP39" s="8"/>
      <c r="BQ39" s="9"/>
      <c r="BR39" s="8"/>
      <c r="BS39" s="74"/>
      <c r="BT39" s="8"/>
      <c r="BU39" s="8"/>
      <c r="BV39" s="8"/>
      <c r="BW39" s="8"/>
      <c r="BX39" s="8"/>
      <c r="BY39" s="8"/>
      <c r="BZ39" s="8"/>
      <c r="CA39" s="9"/>
      <c r="CB39" s="8"/>
      <c r="CC39" s="8"/>
      <c r="CD39" s="8"/>
      <c r="CE39" s="8"/>
      <c r="CF39" s="8"/>
      <c r="CG39" s="8"/>
      <c r="CH39" s="8"/>
      <c r="CI39" s="8"/>
      <c r="CJ39" s="8"/>
      <c r="CK39" s="9"/>
      <c r="CL39" s="8"/>
      <c r="CM39" s="8"/>
      <c r="CN39" s="8"/>
      <c r="CO39" s="8"/>
      <c r="CP39" s="8"/>
      <c r="CQ39" s="8"/>
      <c r="CR39" s="8"/>
      <c r="CS39" s="8"/>
      <c r="CT39" s="8"/>
      <c r="CU39" s="9"/>
      <c r="CV39" s="8"/>
    </row>
    <row r="40" spans="1:100" s="13" customFormat="1" ht="15.75">
      <c r="A40" s="1">
        <v>35</v>
      </c>
      <c r="B40" s="6"/>
      <c r="C40" s="12"/>
      <c r="D40" s="57"/>
      <c r="E40" s="7"/>
      <c r="F40" s="8"/>
      <c r="G40" s="8"/>
      <c r="H40" s="8"/>
      <c r="I40" s="8"/>
      <c r="J40" s="8"/>
      <c r="K40" s="156"/>
      <c r="L40" s="81"/>
      <c r="M40" s="8"/>
      <c r="N40" s="17"/>
      <c r="O40" s="17"/>
      <c r="P40" s="20"/>
      <c r="Q40" s="9"/>
      <c r="R40" s="9"/>
      <c r="S40" s="9"/>
      <c r="T40" s="9"/>
      <c r="U40" s="80"/>
      <c r="V40" s="80"/>
      <c r="W40" s="74"/>
      <c r="X40" s="8"/>
      <c r="Y40" s="8"/>
      <c r="Z40" s="8"/>
      <c r="AA40" s="8"/>
      <c r="AB40" s="8"/>
      <c r="AC40" s="9"/>
      <c r="AD40" s="10"/>
      <c r="AE40" s="74"/>
      <c r="AF40" s="8"/>
      <c r="AG40" s="8"/>
      <c r="AH40" s="8"/>
      <c r="AI40" s="9"/>
      <c r="AJ40" s="8"/>
      <c r="AK40" s="9"/>
      <c r="AL40" s="9"/>
      <c r="AM40" s="9"/>
      <c r="AN40" s="8"/>
      <c r="AO40" s="74"/>
      <c r="AP40" s="8"/>
      <c r="AQ40" s="9"/>
      <c r="AR40" s="9"/>
      <c r="AS40" s="9"/>
      <c r="AT40" s="8"/>
      <c r="AU40" s="8"/>
      <c r="AV40" s="8"/>
      <c r="AW40" s="9"/>
      <c r="AX40" s="8"/>
      <c r="AY40" s="74"/>
      <c r="AZ40" s="8"/>
      <c r="BA40" s="11"/>
      <c r="BB40" s="8"/>
      <c r="BC40" s="8"/>
      <c r="BD40" s="8"/>
      <c r="BE40" s="52"/>
      <c r="BF40" s="52"/>
      <c r="BG40" s="9"/>
      <c r="BH40" s="8"/>
      <c r="BI40" s="74"/>
      <c r="BJ40" s="8"/>
      <c r="BK40" s="8"/>
      <c r="BL40" s="8"/>
      <c r="BM40" s="8"/>
      <c r="BN40" s="8"/>
      <c r="BO40" s="8"/>
      <c r="BP40" s="8"/>
      <c r="BQ40" s="9"/>
      <c r="BR40" s="8"/>
      <c r="BS40" s="74"/>
      <c r="BT40" s="8"/>
      <c r="BU40" s="8"/>
      <c r="BV40" s="8"/>
      <c r="BW40" s="8"/>
      <c r="BX40" s="8"/>
      <c r="BY40" s="8"/>
      <c r="BZ40" s="8"/>
      <c r="CA40" s="9"/>
      <c r="CB40" s="8"/>
      <c r="CC40" s="8"/>
      <c r="CD40" s="8"/>
      <c r="CE40" s="8"/>
      <c r="CF40" s="8"/>
      <c r="CG40" s="8"/>
      <c r="CH40" s="8"/>
      <c r="CI40" s="8"/>
      <c r="CJ40" s="8"/>
      <c r="CK40" s="9"/>
      <c r="CL40" s="8"/>
      <c r="CM40" s="8"/>
      <c r="CN40" s="8"/>
      <c r="CO40" s="8"/>
      <c r="CP40" s="8"/>
      <c r="CQ40" s="8"/>
      <c r="CR40" s="8"/>
      <c r="CS40" s="8"/>
      <c r="CT40" s="8"/>
      <c r="CU40" s="9"/>
      <c r="CV40" s="8"/>
    </row>
    <row r="41" spans="1:100" s="13" customFormat="1" ht="15.75">
      <c r="A41" s="1">
        <v>36</v>
      </c>
      <c r="B41" s="6"/>
      <c r="C41" s="12"/>
      <c r="D41" s="57"/>
      <c r="E41" s="7"/>
      <c r="F41" s="8"/>
      <c r="G41" s="8"/>
      <c r="H41" s="8"/>
      <c r="I41" s="8"/>
      <c r="J41" s="8"/>
      <c r="K41" s="156"/>
      <c r="L41" s="81"/>
      <c r="M41" s="8"/>
      <c r="N41" s="17"/>
      <c r="O41" s="17"/>
      <c r="P41" s="20"/>
      <c r="Q41" s="9"/>
      <c r="R41" s="9"/>
      <c r="S41" s="9"/>
      <c r="T41" s="9"/>
      <c r="U41" s="80"/>
      <c r="V41" s="80"/>
      <c r="W41" s="74"/>
      <c r="X41" s="8"/>
      <c r="Y41" s="8"/>
      <c r="Z41" s="8"/>
      <c r="AA41" s="8"/>
      <c r="AB41" s="8"/>
      <c r="AC41" s="9"/>
      <c r="AD41" s="10"/>
      <c r="AE41" s="74"/>
      <c r="AF41" s="8"/>
      <c r="AG41" s="8"/>
      <c r="AH41" s="8"/>
      <c r="AI41" s="9"/>
      <c r="AJ41" s="8"/>
      <c r="AK41" s="9"/>
      <c r="AL41" s="9"/>
      <c r="AM41" s="9"/>
      <c r="AN41" s="8"/>
      <c r="AO41" s="74"/>
      <c r="AP41" s="8"/>
      <c r="AQ41" s="9"/>
      <c r="AR41" s="9"/>
      <c r="AS41" s="9"/>
      <c r="AT41" s="8"/>
      <c r="AU41" s="8"/>
      <c r="AV41" s="8"/>
      <c r="AW41" s="9"/>
      <c r="AX41" s="8"/>
      <c r="AY41" s="74"/>
      <c r="AZ41" s="8"/>
      <c r="BA41" s="11"/>
      <c r="BB41" s="8"/>
      <c r="BC41" s="8"/>
      <c r="BD41" s="8"/>
      <c r="BE41" s="52"/>
      <c r="BF41" s="52"/>
      <c r="BG41" s="9"/>
      <c r="BH41" s="8"/>
      <c r="BI41" s="74"/>
      <c r="BJ41" s="8"/>
      <c r="BK41" s="8"/>
      <c r="BL41" s="8"/>
      <c r="BM41" s="8"/>
      <c r="BN41" s="8"/>
      <c r="BO41" s="8"/>
      <c r="BP41" s="8"/>
      <c r="BQ41" s="9"/>
      <c r="BR41" s="8"/>
      <c r="BS41" s="74"/>
      <c r="BT41" s="8"/>
      <c r="BU41" s="8"/>
      <c r="BV41" s="8"/>
      <c r="BW41" s="8"/>
      <c r="BX41" s="8"/>
      <c r="BY41" s="8"/>
      <c r="BZ41" s="8"/>
      <c r="CA41" s="9"/>
      <c r="CB41" s="8"/>
      <c r="CC41" s="8"/>
      <c r="CD41" s="8"/>
      <c r="CE41" s="8"/>
      <c r="CF41" s="8"/>
      <c r="CG41" s="8"/>
      <c r="CH41" s="8"/>
      <c r="CI41" s="8"/>
      <c r="CJ41" s="8"/>
      <c r="CK41" s="9"/>
      <c r="CL41" s="8"/>
      <c r="CM41" s="8"/>
      <c r="CN41" s="8"/>
      <c r="CO41" s="8"/>
      <c r="CP41" s="8"/>
      <c r="CQ41" s="8"/>
      <c r="CR41" s="8"/>
      <c r="CS41" s="8"/>
      <c r="CT41" s="8"/>
      <c r="CU41" s="9"/>
      <c r="CV41" s="8"/>
    </row>
    <row r="42" spans="1:100" s="13" customFormat="1" ht="15.75">
      <c r="A42" s="1">
        <v>37</v>
      </c>
      <c r="B42" s="6"/>
      <c r="C42" s="12"/>
      <c r="D42" s="57"/>
      <c r="E42" s="7"/>
      <c r="F42" s="8"/>
      <c r="G42" s="8"/>
      <c r="H42" s="8"/>
      <c r="I42" s="8"/>
      <c r="J42" s="8"/>
      <c r="K42" s="156"/>
      <c r="L42" s="81"/>
      <c r="M42" s="8"/>
      <c r="N42" s="17"/>
      <c r="O42" s="17"/>
      <c r="P42" s="20"/>
      <c r="Q42" s="9"/>
      <c r="R42" s="9"/>
      <c r="S42" s="9"/>
      <c r="T42" s="9"/>
      <c r="U42" s="80"/>
      <c r="V42" s="80"/>
      <c r="W42" s="74"/>
      <c r="X42" s="8"/>
      <c r="Y42" s="8"/>
      <c r="Z42" s="8"/>
      <c r="AA42" s="8"/>
      <c r="AB42" s="8"/>
      <c r="AC42" s="9"/>
      <c r="AD42" s="10"/>
      <c r="AE42" s="74"/>
      <c r="AF42" s="8"/>
      <c r="AG42" s="8"/>
      <c r="AH42" s="8"/>
      <c r="AI42" s="9"/>
      <c r="AJ42" s="8"/>
      <c r="AK42" s="9"/>
      <c r="AL42" s="9"/>
      <c r="AM42" s="9"/>
      <c r="AN42" s="8"/>
      <c r="AO42" s="74"/>
      <c r="AP42" s="8"/>
      <c r="AQ42" s="9"/>
      <c r="AR42" s="9"/>
      <c r="AS42" s="9"/>
      <c r="AT42" s="8"/>
      <c r="AU42" s="8"/>
      <c r="AV42" s="8"/>
      <c r="AW42" s="9"/>
      <c r="AX42" s="8"/>
      <c r="AY42" s="74"/>
      <c r="AZ42" s="8"/>
      <c r="BA42" s="11"/>
      <c r="BB42" s="8"/>
      <c r="BC42" s="8"/>
      <c r="BD42" s="8"/>
      <c r="BE42" s="52"/>
      <c r="BF42" s="52"/>
      <c r="BG42" s="9"/>
      <c r="BH42" s="8"/>
      <c r="BI42" s="74"/>
      <c r="BJ42" s="8"/>
      <c r="BK42" s="8"/>
      <c r="BL42" s="8"/>
      <c r="BM42" s="8"/>
      <c r="BN42" s="8"/>
      <c r="BO42" s="8"/>
      <c r="BP42" s="8"/>
      <c r="BQ42" s="9"/>
      <c r="BR42" s="8"/>
      <c r="BS42" s="74"/>
      <c r="BT42" s="8"/>
      <c r="BU42" s="8"/>
      <c r="BV42" s="8"/>
      <c r="BW42" s="8"/>
      <c r="BX42" s="8"/>
      <c r="BY42" s="8"/>
      <c r="BZ42" s="8"/>
      <c r="CA42" s="9"/>
      <c r="CB42" s="8"/>
      <c r="CC42" s="8"/>
      <c r="CD42" s="8"/>
      <c r="CE42" s="8"/>
      <c r="CF42" s="8"/>
      <c r="CG42" s="8"/>
      <c r="CH42" s="8"/>
      <c r="CI42" s="8"/>
      <c r="CJ42" s="8"/>
      <c r="CK42" s="9"/>
      <c r="CL42" s="8"/>
      <c r="CM42" s="8"/>
      <c r="CN42" s="8"/>
      <c r="CO42" s="8"/>
      <c r="CP42" s="8"/>
      <c r="CQ42" s="8"/>
      <c r="CR42" s="8"/>
      <c r="CS42" s="8"/>
      <c r="CT42" s="8"/>
      <c r="CU42" s="9"/>
      <c r="CV42" s="8"/>
    </row>
    <row r="43" spans="1:100" s="13" customFormat="1" ht="15.75">
      <c r="A43" s="1">
        <v>38</v>
      </c>
      <c r="B43" s="6"/>
      <c r="C43" s="12"/>
      <c r="D43" s="57"/>
      <c r="E43" s="7"/>
      <c r="F43" s="8"/>
      <c r="G43" s="8"/>
      <c r="H43" s="8"/>
      <c r="I43" s="8"/>
      <c r="J43" s="8"/>
      <c r="K43" s="156"/>
      <c r="L43" s="81"/>
      <c r="M43" s="8"/>
      <c r="N43" s="17"/>
      <c r="O43" s="17"/>
      <c r="P43" s="20"/>
      <c r="Q43" s="9"/>
      <c r="R43" s="9"/>
      <c r="S43" s="9"/>
      <c r="T43" s="9"/>
      <c r="U43" s="80"/>
      <c r="V43" s="80"/>
      <c r="W43" s="74"/>
      <c r="X43" s="8"/>
      <c r="Y43" s="8"/>
      <c r="Z43" s="8"/>
      <c r="AA43" s="8"/>
      <c r="AB43" s="8"/>
      <c r="AC43" s="9"/>
      <c r="AD43" s="10"/>
      <c r="AE43" s="74"/>
      <c r="AF43" s="8"/>
      <c r="AG43" s="8"/>
      <c r="AH43" s="8"/>
      <c r="AI43" s="9"/>
      <c r="AJ43" s="8"/>
      <c r="AK43" s="9"/>
      <c r="AL43" s="9"/>
      <c r="AM43" s="9"/>
      <c r="AN43" s="8"/>
      <c r="AO43" s="74"/>
      <c r="AP43" s="8"/>
      <c r="AQ43" s="9"/>
      <c r="AR43" s="9"/>
      <c r="AS43" s="9"/>
      <c r="AT43" s="8"/>
      <c r="AU43" s="8"/>
      <c r="AV43" s="8"/>
      <c r="AW43" s="9"/>
      <c r="AX43" s="8"/>
      <c r="AY43" s="74"/>
      <c r="AZ43" s="8"/>
      <c r="BA43" s="11"/>
      <c r="BB43" s="8"/>
      <c r="BC43" s="8"/>
      <c r="BD43" s="8"/>
      <c r="BE43" s="52"/>
      <c r="BF43" s="52"/>
      <c r="BG43" s="9"/>
      <c r="BH43" s="8"/>
      <c r="BI43" s="74"/>
      <c r="BJ43" s="8"/>
      <c r="BK43" s="8"/>
      <c r="BL43" s="8"/>
      <c r="BM43" s="8"/>
      <c r="BN43" s="8"/>
      <c r="BO43" s="8"/>
      <c r="BP43" s="8"/>
      <c r="BQ43" s="9"/>
      <c r="BR43" s="8"/>
      <c r="BS43" s="74"/>
      <c r="BT43" s="8"/>
      <c r="BU43" s="8"/>
      <c r="BV43" s="8"/>
      <c r="BW43" s="8"/>
      <c r="BX43" s="8"/>
      <c r="BY43" s="8"/>
      <c r="BZ43" s="8"/>
      <c r="CA43" s="9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8"/>
      <c r="CM43" s="8"/>
      <c r="CN43" s="8"/>
      <c r="CO43" s="8"/>
      <c r="CP43" s="8"/>
      <c r="CQ43" s="8"/>
      <c r="CR43" s="8"/>
      <c r="CS43" s="8"/>
      <c r="CT43" s="8"/>
      <c r="CU43" s="9"/>
      <c r="CV43" s="8"/>
    </row>
    <row r="44" spans="1:100" s="13" customFormat="1" ht="15.75">
      <c r="A44" s="1">
        <v>39</v>
      </c>
      <c r="B44" s="6"/>
      <c r="C44" s="12"/>
      <c r="D44" s="57"/>
      <c r="E44" s="7"/>
      <c r="F44" s="8"/>
      <c r="G44" s="8"/>
      <c r="H44" s="8"/>
      <c r="I44" s="8"/>
      <c r="J44" s="8"/>
      <c r="K44" s="156"/>
      <c r="L44" s="81"/>
      <c r="M44" s="8"/>
      <c r="N44" s="17"/>
      <c r="O44" s="17"/>
      <c r="P44" s="20"/>
      <c r="Q44" s="9"/>
      <c r="R44" s="9"/>
      <c r="S44" s="9"/>
      <c r="T44" s="9"/>
      <c r="U44" s="80"/>
      <c r="V44" s="80"/>
      <c r="W44" s="74"/>
      <c r="X44" s="8"/>
      <c r="Y44" s="8"/>
      <c r="Z44" s="8"/>
      <c r="AA44" s="8"/>
      <c r="AB44" s="8"/>
      <c r="AC44" s="9"/>
      <c r="AD44" s="10"/>
      <c r="AE44" s="74"/>
      <c r="AF44" s="8"/>
      <c r="AG44" s="8"/>
      <c r="AH44" s="8"/>
      <c r="AI44" s="9"/>
      <c r="AJ44" s="8"/>
      <c r="AK44" s="9"/>
      <c r="AL44" s="9"/>
      <c r="AM44" s="9"/>
      <c r="AN44" s="8"/>
      <c r="AO44" s="74"/>
      <c r="AP44" s="8"/>
      <c r="AQ44" s="9"/>
      <c r="AR44" s="9"/>
      <c r="AS44" s="9"/>
      <c r="AT44" s="8"/>
      <c r="AU44" s="8"/>
      <c r="AV44" s="8"/>
      <c r="AW44" s="9"/>
      <c r="AX44" s="8"/>
      <c r="AY44" s="74"/>
      <c r="AZ44" s="8"/>
      <c r="BA44" s="11"/>
      <c r="BB44" s="8"/>
      <c r="BC44" s="8"/>
      <c r="BD44" s="8"/>
      <c r="BE44" s="52"/>
      <c r="BF44" s="52"/>
      <c r="BG44" s="9"/>
      <c r="BH44" s="8"/>
      <c r="BI44" s="74"/>
      <c r="BJ44" s="8"/>
      <c r="BK44" s="8"/>
      <c r="BL44" s="8"/>
      <c r="BM44" s="8"/>
      <c r="BN44" s="8"/>
      <c r="BO44" s="8"/>
      <c r="BP44" s="8"/>
      <c r="BQ44" s="9"/>
      <c r="BR44" s="8"/>
      <c r="BS44" s="74"/>
      <c r="BT44" s="8"/>
      <c r="BU44" s="8"/>
      <c r="BV44" s="8"/>
      <c r="BW44" s="8"/>
      <c r="BX44" s="8"/>
      <c r="BY44" s="8"/>
      <c r="BZ44" s="8"/>
      <c r="CA44" s="9"/>
      <c r="CB44" s="8"/>
      <c r="CC44" s="8"/>
      <c r="CD44" s="8"/>
      <c r="CE44" s="8"/>
      <c r="CF44" s="8"/>
      <c r="CG44" s="8"/>
      <c r="CH44" s="8"/>
      <c r="CI44" s="8"/>
      <c r="CJ44" s="8"/>
      <c r="CK44" s="9"/>
      <c r="CL44" s="8"/>
      <c r="CM44" s="8"/>
      <c r="CN44" s="8"/>
      <c r="CO44" s="8"/>
      <c r="CP44" s="8"/>
      <c r="CQ44" s="8"/>
      <c r="CR44" s="8"/>
      <c r="CS44" s="8"/>
      <c r="CT44" s="8"/>
      <c r="CU44" s="9"/>
      <c r="CV44" s="8"/>
    </row>
    <row r="45" spans="1:100" s="13" customFormat="1" ht="15.75">
      <c r="A45" s="1">
        <v>40</v>
      </c>
      <c r="B45" s="5"/>
      <c r="C45" s="12"/>
      <c r="D45" s="57"/>
      <c r="E45" s="7"/>
      <c r="F45" s="8"/>
      <c r="G45" s="8"/>
      <c r="H45" s="8"/>
      <c r="I45" s="8"/>
      <c r="J45" s="8"/>
      <c r="K45" s="156"/>
      <c r="L45" s="81"/>
      <c r="M45" s="8"/>
      <c r="N45" s="17"/>
      <c r="O45" s="17"/>
      <c r="P45" s="20"/>
      <c r="Q45" s="9"/>
      <c r="R45" s="9"/>
      <c r="S45" s="9"/>
      <c r="T45" s="9"/>
      <c r="U45" s="80"/>
      <c r="V45" s="80"/>
      <c r="W45" s="74"/>
      <c r="X45" s="8"/>
      <c r="Y45" s="8"/>
      <c r="Z45" s="8"/>
      <c r="AA45" s="8"/>
      <c r="AB45" s="8"/>
      <c r="AC45" s="9"/>
      <c r="AD45" s="10"/>
      <c r="AE45" s="74"/>
      <c r="AF45" s="8"/>
      <c r="AG45" s="8"/>
      <c r="AH45" s="8"/>
      <c r="AI45" s="9"/>
      <c r="AJ45" s="8"/>
      <c r="AK45" s="9"/>
      <c r="AL45" s="9"/>
      <c r="AM45" s="9"/>
      <c r="AN45" s="8"/>
      <c r="AO45" s="74"/>
      <c r="AP45" s="8"/>
      <c r="AQ45" s="9"/>
      <c r="AR45" s="9"/>
      <c r="AS45" s="9"/>
      <c r="AT45" s="8"/>
      <c r="AU45" s="8"/>
      <c r="AV45" s="8"/>
      <c r="AW45" s="9"/>
      <c r="AX45" s="8"/>
      <c r="AY45" s="74"/>
      <c r="AZ45" s="8"/>
      <c r="BA45" s="11"/>
      <c r="BB45" s="8"/>
      <c r="BC45" s="8"/>
      <c r="BD45" s="8"/>
      <c r="BE45" s="52"/>
      <c r="BF45" s="52"/>
      <c r="BG45" s="9"/>
      <c r="BH45" s="8"/>
      <c r="BI45" s="74"/>
      <c r="BJ45" s="8"/>
      <c r="BK45" s="8"/>
      <c r="BL45" s="8"/>
      <c r="BM45" s="8"/>
      <c r="BN45" s="8"/>
      <c r="BO45" s="8"/>
      <c r="BP45" s="8"/>
      <c r="BQ45" s="9"/>
      <c r="BR45" s="8"/>
      <c r="BS45" s="74"/>
      <c r="BT45" s="8"/>
      <c r="BU45" s="8"/>
      <c r="BV45" s="8"/>
      <c r="BW45" s="8"/>
      <c r="BX45" s="8"/>
      <c r="BY45" s="8"/>
      <c r="BZ45" s="8"/>
      <c r="CA45" s="9"/>
      <c r="CB45" s="8"/>
      <c r="CC45" s="8"/>
      <c r="CD45" s="8"/>
      <c r="CE45" s="8"/>
      <c r="CF45" s="8"/>
      <c r="CG45" s="8"/>
      <c r="CH45" s="8"/>
      <c r="CI45" s="8"/>
      <c r="CJ45" s="8"/>
      <c r="CK45" s="9"/>
      <c r="CL45" s="8"/>
      <c r="CM45" s="8"/>
      <c r="CN45" s="8"/>
      <c r="CO45" s="8"/>
      <c r="CP45" s="8"/>
      <c r="CQ45" s="8"/>
      <c r="CR45" s="8"/>
      <c r="CS45" s="8"/>
      <c r="CT45" s="8"/>
      <c r="CU45" s="9"/>
      <c r="CV45" s="8"/>
    </row>
    <row r="46" spans="1:100" s="13" customFormat="1" ht="15.75">
      <c r="A46" s="1">
        <v>41</v>
      </c>
      <c r="B46" s="6"/>
      <c r="C46" s="12"/>
      <c r="D46" s="57"/>
      <c r="E46" s="7"/>
      <c r="F46" s="8"/>
      <c r="G46" s="8"/>
      <c r="H46" s="8"/>
      <c r="I46" s="8"/>
      <c r="J46" s="8"/>
      <c r="K46" s="156"/>
      <c r="L46" s="81"/>
      <c r="M46" s="8"/>
      <c r="N46" s="17"/>
      <c r="O46" s="17"/>
      <c r="P46" s="20"/>
      <c r="Q46" s="9"/>
      <c r="R46" s="9"/>
      <c r="S46" s="9"/>
      <c r="T46" s="9"/>
      <c r="U46" s="80"/>
      <c r="V46" s="80"/>
      <c r="W46" s="74"/>
      <c r="X46" s="8"/>
      <c r="Y46" s="8"/>
      <c r="Z46" s="8"/>
      <c r="AA46" s="8"/>
      <c r="AB46" s="8"/>
      <c r="AC46" s="9"/>
      <c r="AD46" s="10"/>
      <c r="AE46" s="74"/>
      <c r="AF46" s="8"/>
      <c r="AG46" s="8"/>
      <c r="AH46" s="8"/>
      <c r="AI46" s="9"/>
      <c r="AJ46" s="8"/>
      <c r="AK46" s="9"/>
      <c r="AL46" s="9"/>
      <c r="AM46" s="9"/>
      <c r="AN46" s="8"/>
      <c r="AO46" s="74"/>
      <c r="AP46" s="8"/>
      <c r="AQ46" s="9"/>
      <c r="AR46" s="9"/>
      <c r="AS46" s="9"/>
      <c r="AT46" s="8"/>
      <c r="AU46" s="8"/>
      <c r="AV46" s="8"/>
      <c r="AW46" s="9"/>
      <c r="AX46" s="8"/>
      <c r="AY46" s="74"/>
      <c r="AZ46" s="8"/>
      <c r="BA46" s="11"/>
      <c r="BB46" s="8"/>
      <c r="BC46" s="8"/>
      <c r="BD46" s="8"/>
      <c r="BE46" s="52"/>
      <c r="BF46" s="52"/>
      <c r="BG46" s="9"/>
      <c r="BH46" s="8"/>
      <c r="BI46" s="74"/>
      <c r="BJ46" s="8"/>
      <c r="BK46" s="8"/>
      <c r="BL46" s="8"/>
      <c r="BM46" s="8"/>
      <c r="BN46" s="8"/>
      <c r="BO46" s="8"/>
      <c r="BP46" s="8"/>
      <c r="BQ46" s="9"/>
      <c r="BR46" s="8"/>
      <c r="BS46" s="74"/>
      <c r="BT46" s="8"/>
      <c r="BU46" s="8"/>
      <c r="BV46" s="8"/>
      <c r="BW46" s="8"/>
      <c r="BX46" s="8"/>
      <c r="BY46" s="8"/>
      <c r="BZ46" s="8"/>
      <c r="CA46" s="9"/>
      <c r="CB46" s="8"/>
      <c r="CC46" s="8"/>
      <c r="CD46" s="8"/>
      <c r="CE46" s="8"/>
      <c r="CF46" s="8"/>
      <c r="CG46" s="8"/>
      <c r="CH46" s="8"/>
      <c r="CI46" s="8"/>
      <c r="CJ46" s="8"/>
      <c r="CK46" s="9"/>
      <c r="CL46" s="8"/>
      <c r="CM46" s="8"/>
      <c r="CN46" s="8"/>
      <c r="CO46" s="8"/>
      <c r="CP46" s="8"/>
      <c r="CQ46" s="8"/>
      <c r="CR46" s="8"/>
      <c r="CS46" s="8"/>
      <c r="CT46" s="8"/>
      <c r="CU46" s="9"/>
      <c r="CV46" s="8"/>
    </row>
    <row r="47" spans="1:100" s="13" customFormat="1" ht="15.75">
      <c r="A47" s="1">
        <v>42</v>
      </c>
      <c r="B47" s="6"/>
      <c r="C47" s="12"/>
      <c r="D47" s="57"/>
      <c r="E47" s="7"/>
      <c r="F47" s="8"/>
      <c r="G47" s="8"/>
      <c r="H47" s="8"/>
      <c r="I47" s="8"/>
      <c r="J47" s="8"/>
      <c r="K47" s="156"/>
      <c r="L47" s="81"/>
      <c r="M47" s="8"/>
      <c r="N47" s="17"/>
      <c r="O47" s="17"/>
      <c r="P47" s="20"/>
      <c r="Q47" s="9"/>
      <c r="R47" s="9"/>
      <c r="S47" s="9"/>
      <c r="T47" s="9"/>
      <c r="U47" s="80"/>
      <c r="V47" s="80"/>
      <c r="W47" s="74"/>
      <c r="X47" s="8"/>
      <c r="Y47" s="8"/>
      <c r="Z47" s="8"/>
      <c r="AA47" s="8"/>
      <c r="AB47" s="8"/>
      <c r="AC47" s="9"/>
      <c r="AD47" s="10"/>
      <c r="AE47" s="74"/>
      <c r="AF47" s="8"/>
      <c r="AG47" s="8"/>
      <c r="AH47" s="8"/>
      <c r="AI47" s="9"/>
      <c r="AJ47" s="8"/>
      <c r="AK47" s="9"/>
      <c r="AL47" s="9"/>
      <c r="AM47" s="9"/>
      <c r="AN47" s="8"/>
      <c r="AO47" s="74"/>
      <c r="AP47" s="8"/>
      <c r="AQ47" s="9"/>
      <c r="AR47" s="9"/>
      <c r="AS47" s="9"/>
      <c r="AT47" s="8"/>
      <c r="AU47" s="8"/>
      <c r="AV47" s="8"/>
      <c r="AW47" s="9"/>
      <c r="AX47" s="8"/>
      <c r="AY47" s="74"/>
      <c r="AZ47" s="8"/>
      <c r="BA47" s="11"/>
      <c r="BB47" s="8"/>
      <c r="BC47" s="8"/>
      <c r="BD47" s="8"/>
      <c r="BE47" s="52"/>
      <c r="BF47" s="52"/>
      <c r="BG47" s="9"/>
      <c r="BH47" s="8"/>
      <c r="BI47" s="74"/>
      <c r="BJ47" s="8"/>
      <c r="BK47" s="8"/>
      <c r="BL47" s="8"/>
      <c r="BM47" s="8"/>
      <c r="BN47" s="8"/>
      <c r="BO47" s="8"/>
      <c r="BP47" s="8"/>
      <c r="BQ47" s="9"/>
      <c r="BR47" s="8"/>
      <c r="BS47" s="74"/>
      <c r="BT47" s="8"/>
      <c r="BU47" s="8"/>
      <c r="BV47" s="8"/>
      <c r="BW47" s="8"/>
      <c r="BX47" s="8"/>
      <c r="BY47" s="8"/>
      <c r="BZ47" s="8"/>
      <c r="CA47" s="9"/>
      <c r="CB47" s="8"/>
      <c r="CC47" s="8"/>
      <c r="CD47" s="8"/>
      <c r="CE47" s="8"/>
      <c r="CF47" s="8"/>
      <c r="CG47" s="8"/>
      <c r="CH47" s="8"/>
      <c r="CI47" s="8"/>
      <c r="CJ47" s="8"/>
      <c r="CK47" s="9"/>
      <c r="CL47" s="8"/>
      <c r="CM47" s="8"/>
      <c r="CN47" s="8"/>
      <c r="CO47" s="8"/>
      <c r="CP47" s="8"/>
      <c r="CQ47" s="8"/>
      <c r="CR47" s="8"/>
      <c r="CS47" s="8"/>
      <c r="CT47" s="8"/>
      <c r="CU47" s="9"/>
      <c r="CV47" s="8"/>
    </row>
    <row r="48" spans="1:100" s="13" customFormat="1" ht="15.75">
      <c r="A48" s="1">
        <v>43</v>
      </c>
      <c r="B48" s="6"/>
      <c r="C48" s="12"/>
      <c r="D48" s="57"/>
      <c r="E48" s="7"/>
      <c r="F48" s="8"/>
      <c r="G48" s="8"/>
      <c r="H48" s="8"/>
      <c r="I48" s="8"/>
      <c r="J48" s="8"/>
      <c r="K48" s="156"/>
      <c r="L48" s="81"/>
      <c r="M48" s="8"/>
      <c r="N48" s="17"/>
      <c r="O48" s="17"/>
      <c r="P48" s="20"/>
      <c r="Q48" s="9"/>
      <c r="R48" s="9"/>
      <c r="S48" s="9"/>
      <c r="T48" s="9"/>
      <c r="U48" s="80"/>
      <c r="V48" s="80"/>
      <c r="W48" s="74"/>
      <c r="X48" s="8"/>
      <c r="Y48" s="8"/>
      <c r="Z48" s="8"/>
      <c r="AA48" s="8"/>
      <c r="AB48" s="8"/>
      <c r="AC48" s="9"/>
      <c r="AD48" s="10"/>
      <c r="AE48" s="74"/>
      <c r="AF48" s="8"/>
      <c r="AG48" s="8"/>
      <c r="AH48" s="8"/>
      <c r="AI48" s="9"/>
      <c r="AJ48" s="8"/>
      <c r="AK48" s="9"/>
      <c r="AL48" s="9"/>
      <c r="AM48" s="9"/>
      <c r="AN48" s="8"/>
      <c r="AO48" s="74"/>
      <c r="AP48" s="8"/>
      <c r="AQ48" s="9"/>
      <c r="AR48" s="9"/>
      <c r="AS48" s="9"/>
      <c r="AT48" s="8"/>
      <c r="AU48" s="8"/>
      <c r="AV48" s="8"/>
      <c r="AW48" s="9"/>
      <c r="AX48" s="8"/>
      <c r="AY48" s="74"/>
      <c r="AZ48" s="8"/>
      <c r="BA48" s="11"/>
      <c r="BB48" s="8"/>
      <c r="BC48" s="8"/>
      <c r="BD48" s="8"/>
      <c r="BE48" s="52"/>
      <c r="BF48" s="52"/>
      <c r="BG48" s="9"/>
      <c r="BH48" s="8"/>
      <c r="BI48" s="74"/>
      <c r="BJ48" s="8"/>
      <c r="BK48" s="8"/>
      <c r="BL48" s="8"/>
      <c r="BM48" s="8"/>
      <c r="BN48" s="8"/>
      <c r="BO48" s="8"/>
      <c r="BP48" s="8"/>
      <c r="BQ48" s="9"/>
      <c r="BR48" s="8"/>
      <c r="BS48" s="74"/>
      <c r="BT48" s="8"/>
      <c r="BU48" s="8"/>
      <c r="BV48" s="8"/>
      <c r="BW48" s="8"/>
      <c r="BX48" s="8"/>
      <c r="BY48" s="8"/>
      <c r="BZ48" s="8"/>
      <c r="CA48" s="9"/>
      <c r="CB48" s="8"/>
      <c r="CC48" s="8"/>
      <c r="CD48" s="8"/>
      <c r="CE48" s="8"/>
      <c r="CF48" s="8"/>
      <c r="CG48" s="8"/>
      <c r="CH48" s="8"/>
      <c r="CI48" s="8"/>
      <c r="CJ48" s="8"/>
      <c r="CK48" s="9"/>
      <c r="CL48" s="8"/>
      <c r="CM48" s="8"/>
      <c r="CN48" s="8"/>
      <c r="CO48" s="8"/>
      <c r="CP48" s="8"/>
      <c r="CQ48" s="8"/>
      <c r="CR48" s="8"/>
      <c r="CS48" s="8"/>
      <c r="CT48" s="8"/>
      <c r="CU48" s="9"/>
      <c r="CV48" s="8"/>
    </row>
    <row r="49" spans="1:100" s="13" customFormat="1" ht="15.75">
      <c r="A49" s="1">
        <v>44</v>
      </c>
      <c r="B49" s="6"/>
      <c r="C49" s="12"/>
      <c r="D49" s="57"/>
      <c r="E49" s="7"/>
      <c r="F49" s="8"/>
      <c r="G49" s="8"/>
      <c r="H49" s="8"/>
      <c r="I49" s="8"/>
      <c r="J49" s="8"/>
      <c r="K49" s="156"/>
      <c r="L49" s="81"/>
      <c r="M49" s="8"/>
      <c r="N49" s="17"/>
      <c r="O49" s="17"/>
      <c r="P49" s="20"/>
      <c r="Q49" s="9"/>
      <c r="R49" s="9"/>
      <c r="S49" s="9"/>
      <c r="T49" s="9"/>
      <c r="U49" s="80"/>
      <c r="V49" s="80"/>
      <c r="W49" s="74"/>
      <c r="X49" s="8"/>
      <c r="Y49" s="8"/>
      <c r="Z49" s="8"/>
      <c r="AA49" s="8"/>
      <c r="AB49" s="8"/>
      <c r="AC49" s="9"/>
      <c r="AD49" s="10"/>
      <c r="AE49" s="74"/>
      <c r="AF49" s="8"/>
      <c r="AG49" s="8"/>
      <c r="AH49" s="8"/>
      <c r="AI49" s="9"/>
      <c r="AJ49" s="8"/>
      <c r="AK49" s="9"/>
      <c r="AL49" s="9"/>
      <c r="AM49" s="9"/>
      <c r="AN49" s="8"/>
      <c r="AO49" s="74"/>
      <c r="AP49" s="8"/>
      <c r="AQ49" s="9"/>
      <c r="AR49" s="9"/>
      <c r="AS49" s="9"/>
      <c r="AT49" s="8"/>
      <c r="AU49" s="8"/>
      <c r="AV49" s="8"/>
      <c r="AW49" s="9"/>
      <c r="AX49" s="8"/>
      <c r="AY49" s="74"/>
      <c r="AZ49" s="8"/>
      <c r="BA49" s="11"/>
      <c r="BB49" s="8"/>
      <c r="BC49" s="8"/>
      <c r="BD49" s="8"/>
      <c r="BE49" s="52"/>
      <c r="BF49" s="52"/>
      <c r="BG49" s="9"/>
      <c r="BH49" s="8"/>
      <c r="BI49" s="74"/>
      <c r="BJ49" s="8"/>
      <c r="BK49" s="8"/>
      <c r="BL49" s="8"/>
      <c r="BM49" s="8"/>
      <c r="BN49" s="8"/>
      <c r="BO49" s="8"/>
      <c r="BP49" s="8"/>
      <c r="BQ49" s="9"/>
      <c r="BR49" s="8"/>
      <c r="BS49" s="74"/>
      <c r="BT49" s="8"/>
      <c r="BU49" s="8"/>
      <c r="BV49" s="8"/>
      <c r="BW49" s="8"/>
      <c r="BX49" s="8"/>
      <c r="BY49" s="8"/>
      <c r="BZ49" s="8"/>
      <c r="CA49" s="9"/>
      <c r="CB49" s="8"/>
      <c r="CC49" s="8"/>
      <c r="CD49" s="8"/>
      <c r="CE49" s="8"/>
      <c r="CF49" s="8"/>
      <c r="CG49" s="8"/>
      <c r="CH49" s="8"/>
      <c r="CI49" s="8"/>
      <c r="CJ49" s="8"/>
      <c r="CK49" s="9"/>
      <c r="CL49" s="8"/>
      <c r="CM49" s="8"/>
      <c r="CN49" s="8"/>
      <c r="CO49" s="8"/>
      <c r="CP49" s="8"/>
      <c r="CQ49" s="8"/>
      <c r="CR49" s="8"/>
      <c r="CS49" s="8"/>
      <c r="CT49" s="8"/>
      <c r="CU49" s="9"/>
      <c r="CV49" s="8"/>
    </row>
    <row r="50" spans="1:100" s="13" customFormat="1" ht="15.75">
      <c r="A50" s="1">
        <v>45</v>
      </c>
      <c r="B50" s="6"/>
      <c r="C50" s="12"/>
      <c r="D50" s="57"/>
      <c r="E50" s="7"/>
      <c r="F50" s="8"/>
      <c r="G50" s="8"/>
      <c r="H50" s="8"/>
      <c r="I50" s="8"/>
      <c r="J50" s="8"/>
      <c r="K50" s="156"/>
      <c r="L50" s="81"/>
      <c r="M50" s="8"/>
      <c r="N50" s="17"/>
      <c r="O50" s="17"/>
      <c r="P50" s="20"/>
      <c r="Q50" s="9"/>
      <c r="R50" s="9"/>
      <c r="S50" s="9"/>
      <c r="T50" s="9"/>
      <c r="U50" s="80"/>
      <c r="V50" s="80"/>
      <c r="W50" s="74"/>
      <c r="X50" s="8"/>
      <c r="Y50" s="8"/>
      <c r="Z50" s="8"/>
      <c r="AA50" s="8"/>
      <c r="AB50" s="8"/>
      <c r="AC50" s="9"/>
      <c r="AD50" s="10"/>
      <c r="AE50" s="74"/>
      <c r="AF50" s="8"/>
      <c r="AG50" s="8"/>
      <c r="AH50" s="8"/>
      <c r="AI50" s="9"/>
      <c r="AJ50" s="8"/>
      <c r="AK50" s="9"/>
      <c r="AL50" s="9"/>
      <c r="AM50" s="9"/>
      <c r="AN50" s="8"/>
      <c r="AO50" s="74"/>
      <c r="AP50" s="8"/>
      <c r="AQ50" s="9"/>
      <c r="AR50" s="9"/>
      <c r="AS50" s="9"/>
      <c r="AT50" s="8"/>
      <c r="AU50" s="8"/>
      <c r="AV50" s="8"/>
      <c r="AW50" s="9"/>
      <c r="AX50" s="8"/>
      <c r="AY50" s="74"/>
      <c r="AZ50" s="8"/>
      <c r="BA50" s="11"/>
      <c r="BB50" s="8"/>
      <c r="BC50" s="8"/>
      <c r="BD50" s="8"/>
      <c r="BE50" s="52"/>
      <c r="BF50" s="52"/>
      <c r="BG50" s="9"/>
      <c r="BH50" s="8"/>
      <c r="BI50" s="74"/>
      <c r="BJ50" s="8"/>
      <c r="BK50" s="8"/>
      <c r="BL50" s="8"/>
      <c r="BM50" s="8"/>
      <c r="BN50" s="8"/>
      <c r="BO50" s="8"/>
      <c r="BP50" s="8"/>
      <c r="BQ50" s="9"/>
      <c r="BR50" s="8"/>
      <c r="BS50" s="74"/>
      <c r="BT50" s="8"/>
      <c r="BU50" s="8"/>
      <c r="BV50" s="8"/>
      <c r="BW50" s="8"/>
      <c r="BX50" s="8"/>
      <c r="BY50" s="8"/>
      <c r="BZ50" s="8"/>
      <c r="CA50" s="9"/>
      <c r="CB50" s="8"/>
      <c r="CC50" s="8"/>
      <c r="CD50" s="8"/>
      <c r="CE50" s="8"/>
      <c r="CF50" s="8"/>
      <c r="CG50" s="8"/>
      <c r="CH50" s="8"/>
      <c r="CI50" s="8"/>
      <c r="CJ50" s="8"/>
      <c r="CK50" s="9"/>
      <c r="CL50" s="8"/>
      <c r="CM50" s="8"/>
      <c r="CN50" s="8"/>
      <c r="CO50" s="8"/>
      <c r="CP50" s="8"/>
      <c r="CQ50" s="8"/>
      <c r="CR50" s="8"/>
      <c r="CS50" s="8"/>
      <c r="CT50" s="8"/>
      <c r="CU50" s="9"/>
      <c r="CV50" s="8"/>
    </row>
    <row r="51" spans="1:100" s="13" customFormat="1" ht="15.75">
      <c r="A51" s="1">
        <v>46</v>
      </c>
      <c r="B51" s="6"/>
      <c r="C51" s="12"/>
      <c r="D51" s="57"/>
      <c r="E51" s="7"/>
      <c r="F51" s="8"/>
      <c r="G51" s="8"/>
      <c r="H51" s="8"/>
      <c r="I51" s="8"/>
      <c r="J51" s="8"/>
      <c r="K51" s="156"/>
      <c r="L51" s="81"/>
      <c r="M51" s="8"/>
      <c r="N51" s="17"/>
      <c r="O51" s="17"/>
      <c r="P51" s="20"/>
      <c r="Q51" s="9"/>
      <c r="R51" s="9"/>
      <c r="S51" s="9"/>
      <c r="T51" s="9"/>
      <c r="U51" s="80"/>
      <c r="V51" s="80"/>
      <c r="W51" s="74"/>
      <c r="X51" s="8"/>
      <c r="Y51" s="8"/>
      <c r="Z51" s="8"/>
      <c r="AA51" s="8"/>
      <c r="AB51" s="8"/>
      <c r="AC51" s="9"/>
      <c r="AD51" s="10"/>
      <c r="AE51" s="74"/>
      <c r="AF51" s="8"/>
      <c r="AG51" s="8"/>
      <c r="AH51" s="8"/>
      <c r="AI51" s="9"/>
      <c r="AJ51" s="8"/>
      <c r="AK51" s="9"/>
      <c r="AL51" s="9"/>
      <c r="AM51" s="9"/>
      <c r="AN51" s="8"/>
      <c r="AO51" s="74"/>
      <c r="AP51" s="8"/>
      <c r="AQ51" s="9"/>
      <c r="AR51" s="9"/>
      <c r="AS51" s="9"/>
      <c r="AT51" s="8"/>
      <c r="AU51" s="8"/>
      <c r="AV51" s="8"/>
      <c r="AW51" s="9"/>
      <c r="AX51" s="8"/>
      <c r="AY51" s="74"/>
      <c r="AZ51" s="8"/>
      <c r="BA51" s="11"/>
      <c r="BB51" s="8"/>
      <c r="BC51" s="8"/>
      <c r="BD51" s="8"/>
      <c r="BE51" s="52"/>
      <c r="BF51" s="52"/>
      <c r="BG51" s="9"/>
      <c r="BH51" s="8"/>
      <c r="BI51" s="74"/>
      <c r="BJ51" s="8"/>
      <c r="BK51" s="8"/>
      <c r="BL51" s="8"/>
      <c r="BM51" s="8"/>
      <c r="BN51" s="8"/>
      <c r="BO51" s="8"/>
      <c r="BP51" s="8"/>
      <c r="BQ51" s="9"/>
      <c r="BR51" s="8"/>
      <c r="BS51" s="74"/>
      <c r="BT51" s="8"/>
      <c r="BU51" s="8"/>
      <c r="BV51" s="8"/>
      <c r="BW51" s="8"/>
      <c r="BX51" s="8"/>
      <c r="BY51" s="8"/>
      <c r="BZ51" s="8"/>
      <c r="CA51" s="9"/>
      <c r="CB51" s="8"/>
      <c r="CC51" s="8"/>
      <c r="CD51" s="8"/>
      <c r="CE51" s="8"/>
      <c r="CF51" s="8"/>
      <c r="CG51" s="8"/>
      <c r="CH51" s="8"/>
      <c r="CI51" s="8"/>
      <c r="CJ51" s="8"/>
      <c r="CK51" s="9"/>
      <c r="CL51" s="8"/>
      <c r="CM51" s="8"/>
      <c r="CN51" s="8"/>
      <c r="CO51" s="8"/>
      <c r="CP51" s="8"/>
      <c r="CQ51" s="8"/>
      <c r="CR51" s="8"/>
      <c r="CS51" s="8"/>
      <c r="CT51" s="8"/>
      <c r="CU51" s="9"/>
      <c r="CV51" s="8"/>
    </row>
    <row r="52" spans="1:100" s="13" customFormat="1" ht="15.75">
      <c r="A52" s="1">
        <v>47</v>
      </c>
      <c r="B52" s="6"/>
      <c r="C52" s="12"/>
      <c r="D52" s="57"/>
      <c r="E52" s="7"/>
      <c r="F52" s="8"/>
      <c r="G52" s="8"/>
      <c r="H52" s="8"/>
      <c r="I52" s="8"/>
      <c r="J52" s="8"/>
      <c r="K52" s="156"/>
      <c r="L52" s="81"/>
      <c r="M52" s="8"/>
      <c r="N52" s="17"/>
      <c r="O52" s="17"/>
      <c r="P52" s="20"/>
      <c r="Q52" s="9"/>
      <c r="R52" s="9"/>
      <c r="S52" s="9"/>
      <c r="T52" s="9"/>
      <c r="U52" s="80"/>
      <c r="V52" s="80"/>
      <c r="W52" s="74"/>
      <c r="X52" s="8"/>
      <c r="Y52" s="8"/>
      <c r="Z52" s="8"/>
      <c r="AA52" s="8"/>
      <c r="AB52" s="8"/>
      <c r="AC52" s="9"/>
      <c r="AD52" s="10"/>
      <c r="AE52" s="74"/>
      <c r="AF52" s="8"/>
      <c r="AG52" s="8"/>
      <c r="AH52" s="8"/>
      <c r="AI52" s="9"/>
      <c r="AJ52" s="8"/>
      <c r="AK52" s="9"/>
      <c r="AL52" s="9"/>
      <c r="AM52" s="9"/>
      <c r="AN52" s="8"/>
      <c r="AO52" s="74"/>
      <c r="AP52" s="8"/>
      <c r="AQ52" s="9"/>
      <c r="AR52" s="9"/>
      <c r="AS52" s="9"/>
      <c r="AT52" s="8"/>
      <c r="AU52" s="8"/>
      <c r="AV52" s="8"/>
      <c r="AW52" s="9"/>
      <c r="AX52" s="8"/>
      <c r="AY52" s="74"/>
      <c r="AZ52" s="8"/>
      <c r="BA52" s="11"/>
      <c r="BB52" s="8"/>
      <c r="BC52" s="8"/>
      <c r="BD52" s="8"/>
      <c r="BE52" s="52"/>
      <c r="BF52" s="52"/>
      <c r="BG52" s="9"/>
      <c r="BH52" s="8"/>
      <c r="BI52" s="74"/>
      <c r="BJ52" s="8"/>
      <c r="BK52" s="8"/>
      <c r="BL52" s="8"/>
      <c r="BM52" s="8"/>
      <c r="BN52" s="8"/>
      <c r="BO52" s="8"/>
      <c r="BP52" s="8"/>
      <c r="BQ52" s="9"/>
      <c r="BR52" s="8"/>
      <c r="BS52" s="74"/>
      <c r="BT52" s="8"/>
      <c r="BU52" s="8"/>
      <c r="BV52" s="8"/>
      <c r="BW52" s="8"/>
      <c r="BX52" s="8"/>
      <c r="BY52" s="8"/>
      <c r="BZ52" s="8"/>
      <c r="CA52" s="9"/>
      <c r="CB52" s="8"/>
      <c r="CC52" s="8"/>
      <c r="CD52" s="8"/>
      <c r="CE52" s="8"/>
      <c r="CF52" s="8"/>
      <c r="CG52" s="8"/>
      <c r="CH52" s="8"/>
      <c r="CI52" s="8"/>
      <c r="CJ52" s="8"/>
      <c r="CK52" s="9"/>
      <c r="CL52" s="8"/>
      <c r="CM52" s="8"/>
      <c r="CN52" s="8"/>
      <c r="CO52" s="8"/>
      <c r="CP52" s="8"/>
      <c r="CQ52" s="8"/>
      <c r="CR52" s="8"/>
      <c r="CS52" s="8"/>
      <c r="CT52" s="8"/>
      <c r="CU52" s="9"/>
      <c r="CV52" s="8"/>
    </row>
    <row r="53" spans="1:100" s="13" customFormat="1" ht="15.75">
      <c r="A53" s="1">
        <v>48</v>
      </c>
      <c r="B53" s="6"/>
      <c r="C53" s="12"/>
      <c r="D53" s="57"/>
      <c r="E53" s="7"/>
      <c r="F53" s="8"/>
      <c r="G53" s="8"/>
      <c r="H53" s="8"/>
      <c r="I53" s="8"/>
      <c r="J53" s="8"/>
      <c r="K53" s="156"/>
      <c r="L53" s="81"/>
      <c r="M53" s="8"/>
      <c r="N53" s="17"/>
      <c r="O53" s="17"/>
      <c r="P53" s="20"/>
      <c r="Q53" s="9"/>
      <c r="R53" s="9"/>
      <c r="S53" s="9"/>
      <c r="T53" s="9"/>
      <c r="U53" s="80"/>
      <c r="V53" s="80"/>
      <c r="W53" s="74"/>
      <c r="X53" s="8"/>
      <c r="Y53" s="8"/>
      <c r="Z53" s="8"/>
      <c r="AA53" s="8"/>
      <c r="AB53" s="8"/>
      <c r="AC53" s="9"/>
      <c r="AD53" s="10"/>
      <c r="AE53" s="74"/>
      <c r="AF53" s="8"/>
      <c r="AG53" s="8"/>
      <c r="AH53" s="8"/>
      <c r="AI53" s="9"/>
      <c r="AJ53" s="8"/>
      <c r="AK53" s="9"/>
      <c r="AL53" s="9"/>
      <c r="AM53" s="9"/>
      <c r="AN53" s="8"/>
      <c r="AO53" s="74"/>
      <c r="AP53" s="8"/>
      <c r="AQ53" s="9"/>
      <c r="AR53" s="9"/>
      <c r="AS53" s="9"/>
      <c r="AT53" s="8"/>
      <c r="AU53" s="8"/>
      <c r="AV53" s="8"/>
      <c r="AW53" s="9"/>
      <c r="AX53" s="8"/>
      <c r="AY53" s="74"/>
      <c r="AZ53" s="8"/>
      <c r="BA53" s="11"/>
      <c r="BB53" s="8"/>
      <c r="BC53" s="8"/>
      <c r="BD53" s="8"/>
      <c r="BE53" s="52"/>
      <c r="BF53" s="52"/>
      <c r="BG53" s="9"/>
      <c r="BH53" s="8"/>
      <c r="BI53" s="74"/>
      <c r="BJ53" s="8"/>
      <c r="BK53" s="8"/>
      <c r="BL53" s="8"/>
      <c r="BM53" s="8"/>
      <c r="BN53" s="8"/>
      <c r="BO53" s="8"/>
      <c r="BP53" s="8"/>
      <c r="BQ53" s="9"/>
      <c r="BR53" s="8"/>
      <c r="BS53" s="74"/>
      <c r="BT53" s="8"/>
      <c r="BU53" s="8"/>
      <c r="BV53" s="8"/>
      <c r="BW53" s="8"/>
      <c r="BX53" s="8"/>
      <c r="BY53" s="8"/>
      <c r="BZ53" s="8"/>
      <c r="CA53" s="9"/>
      <c r="CB53" s="8"/>
      <c r="CC53" s="8"/>
      <c r="CD53" s="8"/>
      <c r="CE53" s="8"/>
      <c r="CF53" s="8"/>
      <c r="CG53" s="8"/>
      <c r="CH53" s="8"/>
      <c r="CI53" s="8"/>
      <c r="CJ53" s="8"/>
      <c r="CK53" s="9"/>
      <c r="CL53" s="8"/>
      <c r="CM53" s="8"/>
      <c r="CN53" s="8"/>
      <c r="CO53" s="8"/>
      <c r="CP53" s="8"/>
      <c r="CQ53" s="8"/>
      <c r="CR53" s="8"/>
      <c r="CS53" s="8"/>
      <c r="CT53" s="8"/>
      <c r="CU53" s="9"/>
      <c r="CV53" s="8"/>
    </row>
    <row r="54" spans="1:100" s="13" customFormat="1" ht="15.75">
      <c r="A54" s="1">
        <v>49</v>
      </c>
      <c r="B54" s="6"/>
      <c r="C54" s="12"/>
      <c r="D54" s="57"/>
      <c r="E54" s="7"/>
      <c r="F54" s="8"/>
      <c r="G54" s="8"/>
      <c r="H54" s="8"/>
      <c r="I54" s="8"/>
      <c r="J54" s="8"/>
      <c r="K54" s="156"/>
      <c r="L54" s="81"/>
      <c r="M54" s="8"/>
      <c r="N54" s="17"/>
      <c r="O54" s="17"/>
      <c r="P54" s="20"/>
      <c r="Q54" s="9"/>
      <c r="R54" s="9"/>
      <c r="S54" s="9"/>
      <c r="T54" s="9"/>
      <c r="U54" s="80"/>
      <c r="V54" s="80"/>
      <c r="W54" s="74"/>
      <c r="X54" s="8"/>
      <c r="Y54" s="8"/>
      <c r="Z54" s="8"/>
      <c r="AA54" s="8"/>
      <c r="AB54" s="8"/>
      <c r="AC54" s="9"/>
      <c r="AD54" s="10"/>
      <c r="AE54" s="74"/>
      <c r="AF54" s="8"/>
      <c r="AG54" s="8"/>
      <c r="AH54" s="8"/>
      <c r="AI54" s="9"/>
      <c r="AJ54" s="8"/>
      <c r="AK54" s="9"/>
      <c r="AL54" s="9"/>
      <c r="AM54" s="9"/>
      <c r="AN54" s="8"/>
      <c r="AO54" s="74"/>
      <c r="AP54" s="8"/>
      <c r="AQ54" s="9"/>
      <c r="AR54" s="9"/>
      <c r="AS54" s="9"/>
      <c r="AT54" s="8"/>
      <c r="AU54" s="8"/>
      <c r="AV54" s="8"/>
      <c r="AW54" s="9"/>
      <c r="AX54" s="8"/>
      <c r="AY54" s="74"/>
      <c r="AZ54" s="8"/>
      <c r="BA54" s="11"/>
      <c r="BB54" s="8"/>
      <c r="BC54" s="8"/>
      <c r="BD54" s="8"/>
      <c r="BE54" s="52"/>
      <c r="BF54" s="52"/>
      <c r="BG54" s="9"/>
      <c r="BH54" s="8"/>
      <c r="BI54" s="74"/>
      <c r="BJ54" s="8"/>
      <c r="BK54" s="8"/>
      <c r="BL54" s="8"/>
      <c r="BM54" s="8"/>
      <c r="BN54" s="8"/>
      <c r="BO54" s="8"/>
      <c r="BP54" s="8"/>
      <c r="BQ54" s="9"/>
      <c r="BR54" s="8"/>
      <c r="BS54" s="74"/>
      <c r="BT54" s="8"/>
      <c r="BU54" s="8"/>
      <c r="BV54" s="8"/>
      <c r="BW54" s="8"/>
      <c r="BX54" s="8"/>
      <c r="BY54" s="8"/>
      <c r="BZ54" s="8"/>
      <c r="CA54" s="9"/>
      <c r="CB54" s="8"/>
      <c r="CC54" s="8"/>
      <c r="CD54" s="8"/>
      <c r="CE54" s="8"/>
      <c r="CF54" s="8"/>
      <c r="CG54" s="8"/>
      <c r="CH54" s="8"/>
      <c r="CI54" s="8"/>
      <c r="CJ54" s="8"/>
      <c r="CK54" s="9"/>
      <c r="CL54" s="8"/>
      <c r="CM54" s="8"/>
      <c r="CN54" s="8"/>
      <c r="CO54" s="8"/>
      <c r="CP54" s="8"/>
      <c r="CQ54" s="8"/>
      <c r="CR54" s="8"/>
      <c r="CS54" s="8"/>
      <c r="CT54" s="8"/>
      <c r="CU54" s="9"/>
      <c r="CV54" s="8"/>
    </row>
    <row r="55" spans="4:22" ht="15">
      <c r="D55" s="3"/>
      <c r="U55" s="86"/>
      <c r="V55" s="87"/>
    </row>
    <row r="56" ht="15">
      <c r="D56" s="3"/>
    </row>
    <row r="57" spans="2:4" ht="15">
      <c r="B57" s="47" t="s">
        <v>188</v>
      </c>
      <c r="D57" s="3"/>
    </row>
    <row r="58" spans="2:30" ht="15">
      <c r="B58" s="70" t="s">
        <v>189</v>
      </c>
      <c r="D58" s="3"/>
      <c r="Y58">
        <v>1</v>
      </c>
      <c r="AA58">
        <v>1</v>
      </c>
      <c r="AB58">
        <v>2018</v>
      </c>
      <c r="AC58" t="e">
        <f>AB58-#REF!</f>
        <v>#REF!</v>
      </c>
      <c r="AD58" t="e">
        <f>AB58-#REF!</f>
        <v>#REF!</v>
      </c>
    </row>
    <row r="59" spans="2:4" ht="15">
      <c r="B59" s="69" t="s">
        <v>190</v>
      </c>
      <c r="D59" s="3"/>
    </row>
    <row r="60" spans="2:4" ht="15">
      <c r="B60" s="48" t="s">
        <v>275</v>
      </c>
      <c r="D60" s="3"/>
    </row>
    <row r="61" ht="15">
      <c r="D61" s="3"/>
    </row>
    <row r="62" spans="4:24" ht="15">
      <c r="D62" s="3"/>
      <c r="W62" s="71">
        <f>2012-1999</f>
        <v>13</v>
      </c>
      <c r="X62">
        <v>5</v>
      </c>
    </row>
    <row r="63" spans="4:24" ht="15">
      <c r="D63" s="3"/>
      <c r="W63" s="71">
        <v>1</v>
      </c>
      <c r="X63">
        <v>6</v>
      </c>
    </row>
    <row r="64" spans="4:24" ht="15">
      <c r="D64" s="3"/>
      <c r="W64" s="71">
        <f>SUM(W62:W63)</f>
        <v>14</v>
      </c>
      <c r="X64">
        <f>SUM(X62:X63)</f>
        <v>11</v>
      </c>
    </row>
    <row r="65" ht="15">
      <c r="D65" s="3"/>
    </row>
    <row r="66" ht="15">
      <c r="D66" s="3"/>
    </row>
    <row r="67" spans="4:33" ht="15">
      <c r="D67" s="3"/>
      <c r="AG67">
        <f>2012-1988</f>
        <v>24</v>
      </c>
    </row>
    <row r="68" ht="15">
      <c r="D68" s="3"/>
    </row>
    <row r="69" ht="15">
      <c r="D69" s="3"/>
    </row>
    <row r="70" ht="15">
      <c r="D70" s="3"/>
    </row>
    <row r="71" ht="15">
      <c r="D71" s="3"/>
    </row>
    <row r="72" ht="15">
      <c r="D72" s="3"/>
    </row>
    <row r="73" ht="15">
      <c r="D73" s="3"/>
    </row>
    <row r="74" ht="15">
      <c r="D74" s="3"/>
    </row>
    <row r="75" ht="15">
      <c r="D75" s="3"/>
    </row>
    <row r="76" ht="15">
      <c r="D76" s="3"/>
    </row>
    <row r="77" ht="15">
      <c r="D77" s="3"/>
    </row>
    <row r="78" ht="15">
      <c r="D78" s="3"/>
    </row>
    <row r="79" ht="15">
      <c r="D79" s="3"/>
    </row>
    <row r="80" ht="15">
      <c r="D80" s="3"/>
    </row>
    <row r="81" ht="15">
      <c r="D81" s="3"/>
    </row>
    <row r="82" ht="15">
      <c r="D82" s="3"/>
    </row>
    <row r="83" ht="15">
      <c r="D83" s="3"/>
    </row>
    <row r="84" ht="15">
      <c r="D84" s="3"/>
    </row>
    <row r="85" ht="15">
      <c r="D85" s="3"/>
    </row>
    <row r="86" ht="15">
      <c r="D86" s="3"/>
    </row>
  </sheetData>
  <sheetProtection/>
  <printOptions/>
  <pageMargins left="0.7" right="0.7" top="0.75" bottom="0.75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showGridLines="0" tabSelected="1" workbookViewId="0" topLeftCell="A14">
      <selection activeCell="K20" sqref="K20"/>
    </sheetView>
  </sheetViews>
  <sheetFormatPr defaultColWidth="9.140625" defaultRowHeight="15"/>
  <cols>
    <col min="1" max="1" width="3.421875" style="91" customWidth="1"/>
    <col min="2" max="2" width="3.28125" style="91" customWidth="1"/>
    <col min="3" max="3" width="26.140625" style="91" customWidth="1"/>
    <col min="4" max="4" width="0.9921875" style="91" customWidth="1"/>
    <col min="5" max="5" width="5.140625" style="91" customWidth="1"/>
    <col min="6" max="6" width="10.8515625" style="91" customWidth="1"/>
    <col min="7" max="7" width="7.00390625" style="91" customWidth="1"/>
    <col min="8" max="8" width="9.28125" style="91" customWidth="1"/>
    <col min="9" max="9" width="6.7109375" style="92" customWidth="1"/>
    <col min="10" max="10" width="8.57421875" style="92" customWidth="1"/>
    <col min="11" max="11" width="12.57421875" style="91" customWidth="1"/>
    <col min="12" max="12" width="3.28125" style="91" customWidth="1"/>
    <col min="13" max="13" width="2.8515625" style="91" customWidth="1"/>
    <col min="14" max="14" width="3.57421875" style="89" customWidth="1"/>
    <col min="15" max="15" width="14.28125" style="89" bestFit="1" customWidth="1"/>
    <col min="16" max="17" width="11.140625" style="89" customWidth="1"/>
    <col min="18" max="20" width="9.140625" style="89" customWidth="1"/>
    <col min="21" max="21" width="9.7109375" style="89" bestFit="1" customWidth="1"/>
    <col min="22" max="16384" width="9.140625" style="89" customWidth="1"/>
  </cols>
  <sheetData>
    <row r="1" spans="1:13" ht="15">
      <c r="A1" s="103"/>
      <c r="B1" s="103"/>
      <c r="C1" s="103"/>
      <c r="D1" s="104"/>
      <c r="E1" s="103"/>
      <c r="F1" s="103"/>
      <c r="G1" s="103"/>
      <c r="H1" s="103"/>
      <c r="I1" s="178"/>
      <c r="J1" s="178"/>
      <c r="K1" s="178"/>
      <c r="L1" s="88"/>
      <c r="M1" s="88"/>
    </row>
    <row r="2" spans="1:15" ht="15">
      <c r="A2" s="103"/>
      <c r="B2" s="103"/>
      <c r="C2" s="103"/>
      <c r="D2" s="104"/>
      <c r="E2" s="103"/>
      <c r="F2" s="103"/>
      <c r="G2" s="103"/>
      <c r="H2" s="103"/>
      <c r="I2" s="106"/>
      <c r="J2" s="106"/>
      <c r="K2" s="105"/>
      <c r="L2" s="88"/>
      <c r="M2" s="88"/>
      <c r="O2" s="188">
        <v>6</v>
      </c>
    </row>
    <row r="3" spans="1:15" ht="15.75">
      <c r="A3" s="179" t="s">
        <v>81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90"/>
      <c r="M3" s="90"/>
      <c r="O3" s="188"/>
    </row>
    <row r="4" spans="1:15" ht="15.75">
      <c r="A4" s="179" t="s">
        <v>82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90"/>
      <c r="M4" s="90"/>
      <c r="O4" s="195" t="s">
        <v>135</v>
      </c>
    </row>
    <row r="5" spans="1:15" ht="12.75" customHeight="1" thickBot="1">
      <c r="A5" s="107"/>
      <c r="B5" s="107"/>
      <c r="C5" s="107"/>
      <c r="D5" s="108"/>
      <c r="E5" s="107"/>
      <c r="F5" s="107"/>
      <c r="G5" s="107"/>
      <c r="H5" s="107"/>
      <c r="I5" s="109"/>
      <c r="J5" s="109"/>
      <c r="K5" s="107"/>
      <c r="O5" s="195"/>
    </row>
    <row r="6" spans="1:15" ht="16.5" thickBot="1" thickTop="1">
      <c r="A6" s="110"/>
      <c r="B6" s="110"/>
      <c r="C6" s="110"/>
      <c r="D6" s="111">
        <v>1</v>
      </c>
      <c r="E6" s="110"/>
      <c r="F6" s="110"/>
      <c r="G6" s="110"/>
      <c r="H6" s="110"/>
      <c r="I6" s="112"/>
      <c r="J6" s="112"/>
      <c r="K6" s="110"/>
      <c r="O6" s="196"/>
    </row>
    <row r="7" spans="1:13" s="95" customFormat="1" ht="15" customHeight="1" hidden="1">
      <c r="A7" s="113" t="s">
        <v>83</v>
      </c>
      <c r="B7" s="114"/>
      <c r="C7" s="114"/>
      <c r="D7" s="115" t="s">
        <v>84</v>
      </c>
      <c r="E7" s="116" t="s">
        <v>142</v>
      </c>
      <c r="F7" s="114"/>
      <c r="G7" s="114"/>
      <c r="H7" s="114"/>
      <c r="I7" s="117"/>
      <c r="J7" s="117"/>
      <c r="K7" s="114"/>
      <c r="L7" s="93"/>
      <c r="M7" s="93"/>
    </row>
    <row r="8" spans="1:13" s="95" customFormat="1" ht="15" customHeight="1" hidden="1">
      <c r="A8" s="113" t="s">
        <v>85</v>
      </c>
      <c r="B8" s="114"/>
      <c r="C8" s="114"/>
      <c r="D8" s="115" t="s">
        <v>84</v>
      </c>
      <c r="E8" s="114" t="s">
        <v>143</v>
      </c>
      <c r="F8" s="114"/>
      <c r="G8" s="114"/>
      <c r="H8" s="114"/>
      <c r="I8" s="117"/>
      <c r="J8" s="117"/>
      <c r="K8" s="114"/>
      <c r="L8" s="93"/>
      <c r="M8" s="93"/>
    </row>
    <row r="9" spans="1:13" s="95" customFormat="1" ht="15" customHeight="1" hidden="1">
      <c r="A9" s="113"/>
      <c r="B9" s="114"/>
      <c r="C9" s="114"/>
      <c r="D9" s="115"/>
      <c r="E9" s="114" t="s">
        <v>144</v>
      </c>
      <c r="F9" s="114"/>
      <c r="G9" s="114"/>
      <c r="H9" s="114"/>
      <c r="I9" s="117"/>
      <c r="J9" s="117"/>
      <c r="K9" s="114"/>
      <c r="L9" s="93"/>
      <c r="M9" s="93"/>
    </row>
    <row r="10" spans="1:13" s="95" customFormat="1" ht="15" customHeight="1" hidden="1">
      <c r="A10" s="113" t="s">
        <v>86</v>
      </c>
      <c r="B10" s="114"/>
      <c r="C10" s="114"/>
      <c r="D10" s="115"/>
      <c r="E10" s="114" t="s">
        <v>145</v>
      </c>
      <c r="F10" s="114"/>
      <c r="G10" s="114"/>
      <c r="H10" s="114"/>
      <c r="I10" s="117"/>
      <c r="J10" s="117"/>
      <c r="K10" s="114"/>
      <c r="L10" s="93"/>
      <c r="M10" s="93"/>
    </row>
    <row r="11" spans="1:13" s="95" customFormat="1" ht="15" customHeight="1" hidden="1">
      <c r="A11" s="113" t="s">
        <v>87</v>
      </c>
      <c r="B11" s="114"/>
      <c r="C11" s="114"/>
      <c r="D11" s="115" t="s">
        <v>84</v>
      </c>
      <c r="E11" s="116" t="s">
        <v>146</v>
      </c>
      <c r="F11" s="114"/>
      <c r="G11" s="114"/>
      <c r="H11" s="114"/>
      <c r="I11" s="117"/>
      <c r="J11" s="117"/>
      <c r="K11" s="114"/>
      <c r="L11" s="93"/>
      <c r="M11" s="93"/>
    </row>
    <row r="12" spans="1:13" s="95" customFormat="1" ht="15" customHeight="1" hidden="1">
      <c r="A12" s="118"/>
      <c r="B12" s="118"/>
      <c r="C12" s="118"/>
      <c r="D12" s="119"/>
      <c r="E12" s="118"/>
      <c r="F12" s="118"/>
      <c r="G12" s="118"/>
      <c r="H12" s="118"/>
      <c r="I12" s="120"/>
      <c r="J12" s="120"/>
      <c r="K12" s="118"/>
      <c r="L12" s="96"/>
      <c r="M12" s="96"/>
    </row>
    <row r="13" spans="1:13" s="95" customFormat="1" ht="15.75" thickBot="1">
      <c r="A13" s="121"/>
      <c r="B13" s="116" t="s">
        <v>265</v>
      </c>
      <c r="C13" s="116"/>
      <c r="D13" s="122"/>
      <c r="E13" s="116"/>
      <c r="F13" s="116"/>
      <c r="G13" s="116"/>
      <c r="H13" s="116"/>
      <c r="I13" s="123"/>
      <c r="J13" s="123"/>
      <c r="K13" s="116"/>
      <c r="L13" s="94"/>
      <c r="M13" s="94"/>
    </row>
    <row r="14" spans="1:17" s="95" customFormat="1" ht="15">
      <c r="A14" s="124" t="s">
        <v>89</v>
      </c>
      <c r="B14" s="125" t="s">
        <v>88</v>
      </c>
      <c r="C14" s="124" t="s">
        <v>90</v>
      </c>
      <c r="D14" s="126" t="s">
        <v>84</v>
      </c>
      <c r="E14" s="127" t="str">
        <f>VLOOKUP(KUNCI,data,2)</f>
        <v>GUNAWAN</v>
      </c>
      <c r="F14" s="124"/>
      <c r="G14" s="124"/>
      <c r="H14" s="124"/>
      <c r="I14" s="128"/>
      <c r="J14" s="128"/>
      <c r="K14" s="124"/>
      <c r="L14" s="97"/>
      <c r="M14" s="97"/>
      <c r="O14" s="189" t="s">
        <v>134</v>
      </c>
      <c r="P14" s="190"/>
      <c r="Q14" s="191"/>
    </row>
    <row r="15" spans="1:17" s="95" customFormat="1" ht="15.75" thickBot="1">
      <c r="A15" s="124"/>
      <c r="B15" s="125" t="s">
        <v>91</v>
      </c>
      <c r="C15" s="124" t="s">
        <v>92</v>
      </c>
      <c r="D15" s="126" t="s">
        <v>84</v>
      </c>
      <c r="E15" s="177" t="str">
        <f>VLOOKUP(KUNCI,data,3)</f>
        <v>19670909 200212 1 006</v>
      </c>
      <c r="F15" s="177"/>
      <c r="G15" s="177"/>
      <c r="H15" s="177"/>
      <c r="I15" s="177"/>
      <c r="J15" s="177"/>
      <c r="K15" s="177"/>
      <c r="L15" s="97"/>
      <c r="M15" s="97"/>
      <c r="O15" s="192"/>
      <c r="P15" s="193"/>
      <c r="Q15" s="194"/>
    </row>
    <row r="16" spans="1:17" s="95" customFormat="1" ht="15">
      <c r="A16" s="124"/>
      <c r="B16" s="125" t="s">
        <v>93</v>
      </c>
      <c r="C16" s="124" t="s">
        <v>162</v>
      </c>
      <c r="D16" s="126" t="s">
        <v>84</v>
      </c>
      <c r="E16" s="129" t="str">
        <f>VLOOKUP(KUNCI,data,4)</f>
        <v>Ngawi</v>
      </c>
      <c r="F16" s="129"/>
      <c r="G16" s="129" t="s">
        <v>96</v>
      </c>
      <c r="H16" s="129" t="str">
        <f>VLOOKUP(KUNCI,data,5)</f>
        <v>09 September 1067</v>
      </c>
      <c r="I16" s="129"/>
      <c r="J16" s="129"/>
      <c r="K16" s="129"/>
      <c r="L16" s="97"/>
      <c r="M16" s="97"/>
      <c r="O16" s="197" t="s">
        <v>136</v>
      </c>
      <c r="P16" s="198"/>
      <c r="Q16" s="199"/>
    </row>
    <row r="17" spans="1:17" s="95" customFormat="1" ht="15">
      <c r="A17" s="124"/>
      <c r="B17" s="125" t="s">
        <v>94</v>
      </c>
      <c r="C17" s="124" t="s">
        <v>98</v>
      </c>
      <c r="D17" s="126" t="s">
        <v>84</v>
      </c>
      <c r="E17" s="177" t="str">
        <f>VLOOKUP(KUNCI,data,6)</f>
        <v>Laki-laki</v>
      </c>
      <c r="F17" s="177"/>
      <c r="G17" s="177"/>
      <c r="H17" s="177"/>
      <c r="I17" s="177"/>
      <c r="J17" s="177"/>
      <c r="K17" s="177"/>
      <c r="L17" s="97"/>
      <c r="M17" s="97"/>
      <c r="O17" s="200" t="s">
        <v>137</v>
      </c>
      <c r="P17" s="201"/>
      <c r="Q17" s="202"/>
    </row>
    <row r="18" spans="1:17" s="95" customFormat="1" ht="15.75" thickBot="1">
      <c r="A18" s="124"/>
      <c r="B18" s="125" t="s">
        <v>95</v>
      </c>
      <c r="C18" s="124" t="s">
        <v>163</v>
      </c>
      <c r="D18" s="126" t="s">
        <v>84</v>
      </c>
      <c r="E18" s="129" t="str">
        <f>VLOOKUP(KUNCI,data,7)</f>
        <v>Islam</v>
      </c>
      <c r="F18" s="124"/>
      <c r="G18" s="129"/>
      <c r="H18" s="129"/>
      <c r="I18" s="128"/>
      <c r="J18" s="128"/>
      <c r="K18" s="124"/>
      <c r="L18" s="97"/>
      <c r="M18" s="97"/>
      <c r="O18" s="203" t="s">
        <v>138</v>
      </c>
      <c r="P18" s="204"/>
      <c r="Q18" s="205"/>
    </row>
    <row r="19" spans="1:17" s="95" customFormat="1" ht="15.75" thickBot="1">
      <c r="A19" s="124"/>
      <c r="B19" s="125" t="s">
        <v>97</v>
      </c>
      <c r="C19" s="124" t="s">
        <v>104</v>
      </c>
      <c r="D19" s="126" t="s">
        <v>84</v>
      </c>
      <c r="E19" s="177" t="str">
        <f>VLOOKUP(KUNCI,data,8)</f>
        <v>PNS</v>
      </c>
      <c r="F19" s="177"/>
      <c r="G19" s="177"/>
      <c r="H19" s="177"/>
      <c r="I19" s="177"/>
      <c r="J19" s="177"/>
      <c r="K19" s="177"/>
      <c r="L19" s="97"/>
      <c r="M19" s="97"/>
      <c r="O19" s="185" t="s">
        <v>139</v>
      </c>
      <c r="P19" s="186"/>
      <c r="Q19" s="187"/>
    </row>
    <row r="20" spans="1:13" s="95" customFormat="1" ht="15">
      <c r="A20" s="124"/>
      <c r="B20" s="125" t="s">
        <v>99</v>
      </c>
      <c r="C20" s="124" t="s">
        <v>109</v>
      </c>
      <c r="D20" s="126" t="s">
        <v>84</v>
      </c>
      <c r="E20" s="129" t="str">
        <f>VLOOKUP(KUNCI,data,9)</f>
        <v>Staf Kelurahan</v>
      </c>
      <c r="F20" s="124"/>
      <c r="G20" s="129"/>
      <c r="H20" s="129"/>
      <c r="I20" s="129"/>
      <c r="J20" s="129"/>
      <c r="K20" s="129"/>
      <c r="L20" s="97"/>
      <c r="M20" s="97"/>
    </row>
    <row r="21" spans="1:13" s="95" customFormat="1" ht="15">
      <c r="A21" s="124"/>
      <c r="B21" s="125" t="s">
        <v>100</v>
      </c>
      <c r="C21" s="124" t="s">
        <v>164</v>
      </c>
      <c r="D21" s="126" t="s">
        <v>84</v>
      </c>
      <c r="E21" s="129" t="str">
        <f>VLOOKUP(KUNCI,data,10)</f>
        <v>-</v>
      </c>
      <c r="F21" s="124"/>
      <c r="G21" s="124"/>
      <c r="H21" s="124"/>
      <c r="I21" s="128"/>
      <c r="J21" s="128"/>
      <c r="K21" s="124"/>
      <c r="L21" s="97"/>
      <c r="M21" s="97"/>
    </row>
    <row r="22" spans="1:13" s="95" customFormat="1" ht="15" hidden="1">
      <c r="A22" s="124"/>
      <c r="B22" s="125"/>
      <c r="C22" s="124"/>
      <c r="D22" s="126"/>
      <c r="E22" s="129"/>
      <c r="F22" s="124"/>
      <c r="G22" s="124"/>
      <c r="H22" s="124"/>
      <c r="I22" s="128"/>
      <c r="J22" s="128"/>
      <c r="K22" s="124"/>
      <c r="L22" s="97"/>
      <c r="M22" s="97"/>
    </row>
    <row r="23" spans="1:13" s="95" customFormat="1" ht="15">
      <c r="A23" s="124"/>
      <c r="B23" s="125" t="s">
        <v>101</v>
      </c>
      <c r="C23" s="124" t="s">
        <v>155</v>
      </c>
      <c r="D23" s="126" t="s">
        <v>84</v>
      </c>
      <c r="E23" s="184" t="str">
        <f>VLOOKUP(KUNCI,data,11)</f>
        <v>Pengatur II/d</v>
      </c>
      <c r="F23" s="184"/>
      <c r="G23" s="184"/>
      <c r="H23" s="184"/>
      <c r="I23" s="184"/>
      <c r="J23" s="184"/>
      <c r="K23" s="184"/>
      <c r="L23" s="97"/>
      <c r="M23" s="97"/>
    </row>
    <row r="24" spans="1:13" s="95" customFormat="1" ht="15">
      <c r="A24" s="124"/>
      <c r="B24" s="125" t="s">
        <v>102</v>
      </c>
      <c r="C24" s="124" t="s">
        <v>165</v>
      </c>
      <c r="D24" s="126" t="s">
        <v>84</v>
      </c>
      <c r="E24" s="182">
        <f>VLOOKUP(KUNCI,data,12)</f>
        <v>42095</v>
      </c>
      <c r="F24" s="182"/>
      <c r="G24" s="129"/>
      <c r="H24" s="129"/>
      <c r="I24" s="128"/>
      <c r="J24" s="128"/>
      <c r="K24" s="129"/>
      <c r="L24" s="97"/>
      <c r="M24" s="97"/>
    </row>
    <row r="25" spans="1:13" s="95" customFormat="1" ht="15">
      <c r="A25" s="124"/>
      <c r="B25" s="125" t="s">
        <v>103</v>
      </c>
      <c r="C25" s="124" t="s">
        <v>157</v>
      </c>
      <c r="D25" s="126" t="s">
        <v>84</v>
      </c>
      <c r="E25" s="124" t="str">
        <f>VLOOKUP(KUNCI,data,13)</f>
        <v>Kecamatan Manguharjo</v>
      </c>
      <c r="F25" s="124"/>
      <c r="G25" s="124"/>
      <c r="H25" s="124"/>
      <c r="I25" s="128"/>
      <c r="J25" s="128"/>
      <c r="K25" s="124"/>
      <c r="L25" s="97"/>
      <c r="M25" s="97"/>
    </row>
    <row r="26" spans="1:21" s="95" customFormat="1" ht="15">
      <c r="A26" s="124"/>
      <c r="B26" s="125" t="s">
        <v>105</v>
      </c>
      <c r="C26" s="124" t="s">
        <v>113</v>
      </c>
      <c r="D26" s="126" t="s">
        <v>106</v>
      </c>
      <c r="E26" s="130" t="str">
        <f>VLOOKUP(KUNCI,data,19)</f>
        <v>03</v>
      </c>
      <c r="F26" s="124" t="s">
        <v>8</v>
      </c>
      <c r="G26" s="124"/>
      <c r="H26" s="131" t="str">
        <f>VLOOKUP(KUNCI,data,20)</f>
        <v>03</v>
      </c>
      <c r="I26" s="128" t="s">
        <v>114</v>
      </c>
      <c r="J26" s="68"/>
      <c r="K26" s="4"/>
      <c r="L26" s="97"/>
      <c r="M26" s="97"/>
      <c r="U26" s="100"/>
    </row>
    <row r="27" spans="1:21" s="95" customFormat="1" ht="15" customHeight="1">
      <c r="A27" s="124"/>
      <c r="B27" s="125" t="s">
        <v>107</v>
      </c>
      <c r="C27" s="124" t="s">
        <v>166</v>
      </c>
      <c r="D27" s="126" t="s">
        <v>106</v>
      </c>
      <c r="E27" s="131">
        <f>VLOOKUP(KUNCI,data,21)</f>
        <v>29</v>
      </c>
      <c r="F27" s="124" t="s">
        <v>8</v>
      </c>
      <c r="G27" s="132"/>
      <c r="H27" s="133">
        <f>VLOOKUP(KUNCI,data,22)</f>
        <v>2</v>
      </c>
      <c r="I27" s="128" t="s">
        <v>114</v>
      </c>
      <c r="J27" s="128"/>
      <c r="K27" s="124"/>
      <c r="L27" s="97"/>
      <c r="M27" s="97"/>
      <c r="U27" s="100"/>
    </row>
    <row r="28" spans="1:21" s="95" customFormat="1" ht="15">
      <c r="A28" s="124"/>
      <c r="B28" s="125" t="s">
        <v>108</v>
      </c>
      <c r="C28" s="124" t="s">
        <v>167</v>
      </c>
      <c r="D28" s="126" t="s">
        <v>106</v>
      </c>
      <c r="E28" s="124" t="str">
        <f>VLOOKUP(KUNCI,data,16)</f>
        <v>Ds. Kasreman Kec. Geneng Kab. Ngawi</v>
      </c>
      <c r="F28" s="124"/>
      <c r="G28" s="124"/>
      <c r="H28" s="124"/>
      <c r="I28" s="128"/>
      <c r="J28" s="128"/>
      <c r="K28" s="124"/>
      <c r="L28" s="97"/>
      <c r="M28" s="97"/>
      <c r="U28" s="100"/>
    </row>
    <row r="29" spans="1:13" s="95" customFormat="1" ht="15">
      <c r="A29" s="124"/>
      <c r="B29" s="125" t="s">
        <v>110</v>
      </c>
      <c r="C29" s="124" t="s">
        <v>111</v>
      </c>
      <c r="D29" s="126" t="s">
        <v>106</v>
      </c>
      <c r="E29" s="134" t="str">
        <f>VLOOKUP(KUNCI,data,17)</f>
        <v>3</v>
      </c>
      <c r="F29" s="124" t="s">
        <v>112</v>
      </c>
      <c r="G29" s="124"/>
      <c r="H29" s="124"/>
      <c r="I29" s="128"/>
      <c r="J29" s="128"/>
      <c r="K29" s="124"/>
      <c r="L29" s="97"/>
      <c r="M29" s="97"/>
    </row>
    <row r="30" spans="1:13" s="95" customFormat="1" ht="14.25" customHeight="1">
      <c r="A30" s="124"/>
      <c r="B30" s="135" t="s">
        <v>168</v>
      </c>
      <c r="C30" s="124"/>
      <c r="D30" s="126"/>
      <c r="E30" s="132"/>
      <c r="F30" s="124"/>
      <c r="G30" s="124"/>
      <c r="H30" s="124"/>
      <c r="I30" s="128"/>
      <c r="J30" s="128"/>
      <c r="K30" s="124"/>
      <c r="L30" s="97"/>
      <c r="M30" s="97"/>
    </row>
    <row r="31" spans="1:13" s="95" customFormat="1" ht="15">
      <c r="A31" s="124"/>
      <c r="B31" s="125" t="s">
        <v>117</v>
      </c>
      <c r="C31" s="136" t="s">
        <v>169</v>
      </c>
      <c r="D31" s="126"/>
      <c r="E31" s="136"/>
      <c r="F31" s="124"/>
      <c r="G31" s="124"/>
      <c r="H31" s="136" t="s">
        <v>258</v>
      </c>
      <c r="I31" s="128" t="s">
        <v>170</v>
      </c>
      <c r="J31" s="128"/>
      <c r="K31" s="124"/>
      <c r="L31" s="97"/>
      <c r="M31" s="97"/>
    </row>
    <row r="32" spans="1:13" s="95" customFormat="1" ht="15">
      <c r="A32" s="124"/>
      <c r="B32" s="125"/>
      <c r="C32" s="124" t="s">
        <v>257</v>
      </c>
      <c r="D32" s="126"/>
      <c r="E32" s="136" t="s">
        <v>171</v>
      </c>
      <c r="F32" s="124"/>
      <c r="G32" s="124"/>
      <c r="H32" s="136"/>
      <c r="I32" s="128"/>
      <c r="J32" s="128"/>
      <c r="K32" s="124"/>
      <c r="L32" s="97"/>
      <c r="M32" s="97"/>
    </row>
    <row r="33" spans="1:13" s="95" customFormat="1" ht="15">
      <c r="A33" s="124"/>
      <c r="B33" s="125" t="s">
        <v>118</v>
      </c>
      <c r="C33" s="124" t="s">
        <v>172</v>
      </c>
      <c r="D33" s="124"/>
      <c r="E33" s="124"/>
      <c r="F33" s="124"/>
      <c r="G33" s="124" t="s">
        <v>171</v>
      </c>
      <c r="H33" s="124"/>
      <c r="I33" s="128"/>
      <c r="J33" s="128"/>
      <c r="K33" s="124"/>
      <c r="L33" s="97"/>
      <c r="M33" s="97"/>
    </row>
    <row r="34" spans="1:13" s="95" customFormat="1" ht="15">
      <c r="A34" s="124"/>
      <c r="B34" s="125" t="s">
        <v>173</v>
      </c>
      <c r="C34" s="124" t="s">
        <v>174</v>
      </c>
      <c r="D34" s="124"/>
      <c r="E34" s="124"/>
      <c r="F34" s="124"/>
      <c r="G34" s="124"/>
      <c r="H34" s="124"/>
      <c r="I34" s="128"/>
      <c r="J34" s="128"/>
      <c r="K34" s="124"/>
      <c r="L34" s="97"/>
      <c r="M34" s="97"/>
    </row>
    <row r="35" spans="1:13" s="95" customFormat="1" ht="15">
      <c r="A35" s="124"/>
      <c r="B35" s="125"/>
      <c r="C35" s="124"/>
      <c r="D35" s="124"/>
      <c r="E35" s="124"/>
      <c r="F35" s="124"/>
      <c r="G35" s="124"/>
      <c r="H35" s="124"/>
      <c r="I35" s="128"/>
      <c r="J35" s="128"/>
      <c r="K35" s="124"/>
      <c r="L35" s="97"/>
      <c r="M35" s="97"/>
    </row>
    <row r="36" spans="1:13" s="95" customFormat="1" ht="30" customHeight="1">
      <c r="A36" s="124"/>
      <c r="B36" s="174" t="s">
        <v>176</v>
      </c>
      <c r="C36" s="180" t="s">
        <v>175</v>
      </c>
      <c r="D36" s="181" t="s">
        <v>177</v>
      </c>
      <c r="E36" s="181"/>
      <c r="F36" s="181"/>
      <c r="G36" s="181"/>
      <c r="H36" s="181"/>
      <c r="I36" s="180" t="s">
        <v>181</v>
      </c>
      <c r="J36" s="180"/>
      <c r="K36" s="180" t="s">
        <v>180</v>
      </c>
      <c r="L36" s="97"/>
      <c r="M36" s="97"/>
    </row>
    <row r="37" spans="1:13" s="95" customFormat="1" ht="15">
      <c r="A37" s="124"/>
      <c r="B37" s="175"/>
      <c r="C37" s="180"/>
      <c r="D37" s="181" t="s">
        <v>178</v>
      </c>
      <c r="E37" s="181"/>
      <c r="F37" s="181"/>
      <c r="G37" s="181" t="s">
        <v>179</v>
      </c>
      <c r="H37" s="181"/>
      <c r="I37" s="180"/>
      <c r="J37" s="180"/>
      <c r="K37" s="180"/>
      <c r="L37" s="97"/>
      <c r="M37" s="97"/>
    </row>
    <row r="38" spans="1:16" s="95" customFormat="1" ht="15">
      <c r="A38" s="124"/>
      <c r="B38" s="137" t="s">
        <v>120</v>
      </c>
      <c r="C38" s="138" t="str">
        <f>VLOOKUP(KUNCI,data,23)</f>
        <v>Kusmiatun</v>
      </c>
      <c r="D38" s="172" t="str">
        <f>VLOOKUP(KUNCI,data,25)</f>
        <v>11-03-1976</v>
      </c>
      <c r="E38" s="176"/>
      <c r="F38" s="173"/>
      <c r="G38" s="172" t="str">
        <f>VLOOKUP(KUNCI,data,28)</f>
        <v>11-09-1998</v>
      </c>
      <c r="H38" s="173"/>
      <c r="I38" s="172" t="str">
        <f>VLOOKUP(KUNCI,data,27)</f>
        <v>IRT</v>
      </c>
      <c r="J38" s="173"/>
      <c r="K38" s="138"/>
      <c r="L38" s="97"/>
      <c r="M38" s="97"/>
      <c r="P38" s="101"/>
    </row>
    <row r="39" spans="1:13" s="95" customFormat="1" ht="15">
      <c r="A39" s="124"/>
      <c r="B39" s="137" t="s">
        <v>182</v>
      </c>
      <c r="C39" s="138" t="str">
        <f>VLOOKUP(KUNCI,data,31)</f>
        <v>Kusmiawan Bayu</v>
      </c>
      <c r="D39" s="172" t="str">
        <f>VLOOKUP(KUNCI,data,33)</f>
        <v>15-07-1999</v>
      </c>
      <c r="E39" s="176"/>
      <c r="F39" s="173"/>
      <c r="G39" s="172" t="str">
        <f>VLOOKUP(KUNCI,data,38)</f>
        <v>-</v>
      </c>
      <c r="H39" s="173"/>
      <c r="I39" s="172" t="str">
        <f>VLOOKUP(KUNCI,data,40)</f>
        <v>Pelajar</v>
      </c>
      <c r="J39" s="173"/>
      <c r="K39" s="153" t="str">
        <f>VLOOKUP(KUNCI,data,34)</f>
        <v>A.K</v>
      </c>
      <c r="L39" s="97"/>
      <c r="M39" s="97"/>
    </row>
    <row r="40" spans="1:18" s="95" customFormat="1" ht="15">
      <c r="A40" s="124"/>
      <c r="B40" s="137" t="s">
        <v>13</v>
      </c>
      <c r="C40" s="138" t="str">
        <f>VLOOKUP(KUNCI,data,41)</f>
        <v>Kustiawan Harit</v>
      </c>
      <c r="D40" s="172" t="str">
        <f>VLOOKUP(KUNCI,data,43)</f>
        <v>18-04-2002</v>
      </c>
      <c r="E40" s="176"/>
      <c r="F40" s="173"/>
      <c r="G40" s="172" t="str">
        <f>VLOOKUP(KUNCI,data,48)</f>
        <v>-</v>
      </c>
      <c r="H40" s="173"/>
      <c r="I40" s="172" t="str">
        <f>VLOOKUP(KUNCI,data,50)</f>
        <v>Pelajar</v>
      </c>
      <c r="J40" s="173"/>
      <c r="K40" s="154" t="str">
        <f>VLOOKUP(KUNCI,data,44)</f>
        <v>A.K.</v>
      </c>
      <c r="L40" s="97"/>
      <c r="M40" s="97"/>
      <c r="R40" s="101"/>
    </row>
    <row r="41" spans="1:13" s="95" customFormat="1" ht="15">
      <c r="A41" s="124"/>
      <c r="B41" s="137" t="s">
        <v>183</v>
      </c>
      <c r="C41" s="138" t="str">
        <f>VLOOKUP(KUNCI,data,51)</f>
        <v>-</v>
      </c>
      <c r="D41" s="172" t="str">
        <f>VLOOKUP(KUNCI,data,53)</f>
        <v>-</v>
      </c>
      <c r="E41" s="176"/>
      <c r="F41" s="173"/>
      <c r="G41" s="172" t="str">
        <f>VLOOKUP(KUNCI,data,58)</f>
        <v>-</v>
      </c>
      <c r="H41" s="173"/>
      <c r="I41" s="172" t="str">
        <f>VLOOKUP(KUNCI,data,60)</f>
        <v>-</v>
      </c>
      <c r="J41" s="173"/>
      <c r="K41" s="155" t="str">
        <f>VLOOKUP(KUNCI,data,54)</f>
        <v>-</v>
      </c>
      <c r="L41" s="97"/>
      <c r="M41" s="97"/>
    </row>
    <row r="42" spans="1:18" s="95" customFormat="1" ht="15">
      <c r="A42" s="114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93"/>
      <c r="M42" s="93"/>
      <c r="R42" s="101"/>
    </row>
    <row r="43" spans="1:13" s="95" customFormat="1" ht="15">
      <c r="A43" s="114"/>
      <c r="B43" s="136" t="s">
        <v>184</v>
      </c>
      <c r="C43" s="136" t="s">
        <v>185</v>
      </c>
      <c r="D43" s="136"/>
      <c r="E43" s="136">
        <f>VLOOKUP(KUNCI,data,18)</f>
        <v>2</v>
      </c>
      <c r="F43" s="136" t="str">
        <f>"("&amp;(F44)&amp;")"</f>
        <v>( dua)</v>
      </c>
      <c r="G43" s="136" t="s">
        <v>186</v>
      </c>
      <c r="H43" s="136"/>
      <c r="I43" s="136"/>
      <c r="J43" s="136"/>
      <c r="K43" s="136"/>
      <c r="L43" s="93"/>
      <c r="M43" s="93"/>
    </row>
    <row r="44" spans="1:13" s="95" customFormat="1" ht="15">
      <c r="A44" s="114"/>
      <c r="B44" s="136"/>
      <c r="C44" s="136" t="s">
        <v>247</v>
      </c>
      <c r="D44" s="136"/>
      <c r="E44" s="136"/>
      <c r="F44" s="150" t="str">
        <f>[2]!terbilang(E43)</f>
        <v> dua</v>
      </c>
      <c r="G44" s="136"/>
      <c r="H44" s="136"/>
      <c r="I44" s="136"/>
      <c r="J44" s="136"/>
      <c r="K44" s="136"/>
      <c r="L44" s="93"/>
      <c r="M44" s="93"/>
    </row>
    <row r="45" spans="1:13" s="95" customFormat="1" ht="15">
      <c r="A45" s="114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93"/>
      <c r="M45" s="93"/>
    </row>
    <row r="46" spans="1:13" s="95" customFormat="1" ht="15">
      <c r="A46" s="114"/>
      <c r="B46" s="139" t="s">
        <v>123</v>
      </c>
      <c r="C46" s="139"/>
      <c r="D46" s="139"/>
      <c r="E46" s="139"/>
      <c r="F46" s="139"/>
      <c r="G46" s="139"/>
      <c r="H46" s="139"/>
      <c r="I46" s="139"/>
      <c r="J46" s="139"/>
      <c r="K46" s="139"/>
      <c r="L46" s="93"/>
      <c r="M46" s="93"/>
    </row>
    <row r="47" spans="1:13" s="95" customFormat="1" ht="15">
      <c r="A47" s="124"/>
      <c r="B47" s="139" t="s">
        <v>122</v>
      </c>
      <c r="C47" s="139"/>
      <c r="D47" s="139"/>
      <c r="E47" s="139"/>
      <c r="F47" s="139"/>
      <c r="G47" s="139"/>
      <c r="H47" s="139"/>
      <c r="I47" s="139"/>
      <c r="J47" s="139"/>
      <c r="K47" s="139"/>
      <c r="L47" s="97"/>
      <c r="M47" s="97"/>
    </row>
    <row r="48" spans="1:13" s="95" customFormat="1" ht="15">
      <c r="A48" s="124"/>
      <c r="B48" s="139" t="s">
        <v>121</v>
      </c>
      <c r="C48" s="139"/>
      <c r="D48" s="139"/>
      <c r="E48" s="139"/>
      <c r="F48" s="139"/>
      <c r="G48" s="139"/>
      <c r="H48" s="139"/>
      <c r="I48" s="139"/>
      <c r="J48" s="139"/>
      <c r="K48" s="139"/>
      <c r="L48" s="97"/>
      <c r="M48" s="97"/>
    </row>
    <row r="49" spans="1:13" s="95" customFormat="1" ht="15">
      <c r="A49" s="124"/>
      <c r="B49" s="125"/>
      <c r="C49" s="124"/>
      <c r="D49" s="124"/>
      <c r="E49" s="124"/>
      <c r="F49" s="124"/>
      <c r="G49" s="124"/>
      <c r="H49" s="124"/>
      <c r="I49" s="177"/>
      <c r="J49" s="177"/>
      <c r="K49" s="177"/>
      <c r="L49" s="97"/>
      <c r="M49" s="97"/>
    </row>
    <row r="50" spans="1:13" s="95" customFormat="1" ht="15">
      <c r="A50" s="114"/>
      <c r="B50" s="140"/>
      <c r="C50" s="115" t="s">
        <v>187</v>
      </c>
      <c r="D50" s="114"/>
      <c r="E50" s="114"/>
      <c r="F50" s="114"/>
      <c r="G50" s="114"/>
      <c r="H50" s="114"/>
      <c r="I50" s="141" t="str">
        <f>DATABASE!C1&amp;","</f>
        <v>,</v>
      </c>
      <c r="J50" s="183">
        <f ca="1">TODAY()</f>
        <v>43109</v>
      </c>
      <c r="K50" s="183"/>
      <c r="L50" s="93"/>
      <c r="M50" s="93"/>
    </row>
    <row r="51" spans="1:13" s="95" customFormat="1" ht="15">
      <c r="A51" s="114"/>
      <c r="B51" s="140"/>
      <c r="C51" s="115" t="s">
        <v>188</v>
      </c>
      <c r="D51" s="114"/>
      <c r="E51" s="114"/>
      <c r="F51" s="114"/>
      <c r="G51" s="114"/>
      <c r="H51" s="114"/>
      <c r="I51" s="117" t="s">
        <v>115</v>
      </c>
      <c r="J51" s="117"/>
      <c r="K51" s="117"/>
      <c r="L51" s="93"/>
      <c r="M51" s="93"/>
    </row>
    <row r="52" spans="1:13" s="95" customFormat="1" ht="15">
      <c r="A52" s="114"/>
      <c r="B52" s="140"/>
      <c r="C52" s="114"/>
      <c r="D52" s="114"/>
      <c r="E52" s="114"/>
      <c r="F52" s="114"/>
      <c r="G52" s="117"/>
      <c r="H52" s="114"/>
      <c r="I52" s="114"/>
      <c r="J52" s="117"/>
      <c r="K52" s="114"/>
      <c r="L52" s="93"/>
      <c r="M52" s="93"/>
    </row>
    <row r="53" spans="1:13" s="95" customFormat="1" ht="15">
      <c r="A53" s="124"/>
      <c r="B53" s="125"/>
      <c r="C53" s="124"/>
      <c r="D53" s="124"/>
      <c r="E53" s="124"/>
      <c r="F53" s="124"/>
      <c r="G53" s="128"/>
      <c r="H53" s="124"/>
      <c r="I53" s="128"/>
      <c r="J53" s="128"/>
      <c r="K53" s="124"/>
      <c r="L53" s="97"/>
      <c r="M53" s="97"/>
    </row>
    <row r="54" spans="1:13" s="95" customFormat="1" ht="15">
      <c r="A54" s="124"/>
      <c r="B54" s="125"/>
      <c r="C54" s="142"/>
      <c r="D54" s="124"/>
      <c r="E54" s="124"/>
      <c r="F54" s="124"/>
      <c r="G54" s="128"/>
      <c r="H54" s="124"/>
      <c r="I54" s="128"/>
      <c r="J54" s="128"/>
      <c r="K54" s="124"/>
      <c r="L54" s="97"/>
      <c r="M54" s="97"/>
    </row>
    <row r="55" spans="1:13" s="95" customFormat="1" ht="15">
      <c r="A55" s="124"/>
      <c r="B55" s="125"/>
      <c r="C55" s="124"/>
      <c r="D55" s="124"/>
      <c r="E55" s="124"/>
      <c r="F55" s="124"/>
      <c r="G55" s="128"/>
      <c r="H55" s="124"/>
      <c r="I55" s="128"/>
      <c r="J55" s="128"/>
      <c r="K55" s="124"/>
      <c r="L55" s="97"/>
      <c r="M55" s="97"/>
    </row>
    <row r="56" spans="1:13" s="95" customFormat="1" ht="15">
      <c r="A56" s="114"/>
      <c r="B56" s="140"/>
      <c r="C56" s="143" t="str">
        <f>DATABASE!B58</f>
        <v>TEGUH SUDARIYANTO, S.STP.,MSi.</v>
      </c>
      <c r="D56" s="114"/>
      <c r="E56" s="114"/>
      <c r="F56" s="114"/>
      <c r="G56" s="114"/>
      <c r="H56" s="114"/>
      <c r="I56" s="136"/>
      <c r="J56" s="143" t="str">
        <f>VLOOKUP(KUNCI,data,2)</f>
        <v>GUNAWAN</v>
      </c>
      <c r="K56" s="114"/>
      <c r="L56" s="93"/>
      <c r="M56" s="93"/>
    </row>
    <row r="57" spans="1:13" s="95" customFormat="1" ht="15">
      <c r="A57" s="114"/>
      <c r="B57" s="140"/>
      <c r="C57" s="144" t="str">
        <f>DATABASE!B59</f>
        <v>Pembina</v>
      </c>
      <c r="D57" s="114"/>
      <c r="E57" s="114"/>
      <c r="F57" s="114"/>
      <c r="G57" s="114"/>
      <c r="H57" s="145" t="s">
        <v>119</v>
      </c>
      <c r="I57" s="136"/>
      <c r="J57" s="122" t="str">
        <f>E15</f>
        <v>19670909 200212 1 006</v>
      </c>
      <c r="K57" s="117"/>
      <c r="L57" s="93"/>
      <c r="M57" s="93"/>
    </row>
    <row r="58" spans="1:13" s="95" customFormat="1" ht="15">
      <c r="A58" s="124"/>
      <c r="B58" s="125"/>
      <c r="C58" s="122" t="str">
        <f>DATABASE!B60</f>
        <v>NIP.  19800626 199902 1 001</v>
      </c>
      <c r="D58" s="124"/>
      <c r="E58" s="124"/>
      <c r="F58" s="124"/>
      <c r="G58" s="124"/>
      <c r="H58" s="124"/>
      <c r="I58" s="128"/>
      <c r="J58" s="128"/>
      <c r="K58" s="124"/>
      <c r="L58" s="97"/>
      <c r="M58" s="97"/>
    </row>
    <row r="59" spans="1:13" s="95" customFormat="1" ht="7.5" customHeight="1">
      <c r="A59" s="124"/>
      <c r="B59" s="125"/>
      <c r="C59" s="122"/>
      <c r="D59" s="124"/>
      <c r="E59" s="124"/>
      <c r="F59" s="124"/>
      <c r="G59" s="124"/>
      <c r="H59" s="124"/>
      <c r="I59" s="128"/>
      <c r="J59" s="128"/>
      <c r="K59" s="124"/>
      <c r="L59" s="97"/>
      <c r="M59" s="97"/>
    </row>
    <row r="60" spans="1:13" s="95" customFormat="1" ht="15">
      <c r="A60" s="124"/>
      <c r="B60" s="146" t="s">
        <v>116</v>
      </c>
      <c r="C60" s="147"/>
      <c r="D60" s="147"/>
      <c r="E60" s="147"/>
      <c r="F60" s="147"/>
      <c r="G60" s="147"/>
      <c r="H60" s="147"/>
      <c r="I60" s="148"/>
      <c r="J60" s="148"/>
      <c r="K60" s="147"/>
      <c r="L60" s="102"/>
      <c r="M60" s="97"/>
    </row>
    <row r="61" spans="1:13" s="95" customFormat="1" ht="15">
      <c r="A61" s="124"/>
      <c r="B61" s="149" t="s">
        <v>266</v>
      </c>
      <c r="C61" s="147" t="s">
        <v>269</v>
      </c>
      <c r="D61" s="147"/>
      <c r="E61" s="147"/>
      <c r="F61" s="147"/>
      <c r="G61" s="147"/>
      <c r="H61" s="147"/>
      <c r="I61" s="148"/>
      <c r="J61" s="148"/>
      <c r="K61" s="147"/>
      <c r="L61" s="102"/>
      <c r="M61" s="97"/>
    </row>
    <row r="62" spans="1:13" s="95" customFormat="1" ht="15">
      <c r="A62" s="124"/>
      <c r="B62" s="149" t="s">
        <v>267</v>
      </c>
      <c r="C62" s="147" t="s">
        <v>270</v>
      </c>
      <c r="D62" s="147"/>
      <c r="E62" s="147"/>
      <c r="F62" s="147"/>
      <c r="G62" s="147"/>
      <c r="H62" s="147"/>
      <c r="I62" s="148"/>
      <c r="J62" s="148"/>
      <c r="K62" s="147"/>
      <c r="L62" s="102"/>
      <c r="M62" s="97"/>
    </row>
    <row r="63" spans="1:13" s="95" customFormat="1" ht="15">
      <c r="A63" s="124"/>
      <c r="B63" s="149" t="s">
        <v>268</v>
      </c>
      <c r="C63" s="147" t="s">
        <v>271</v>
      </c>
      <c r="D63" s="147"/>
      <c r="E63" s="147"/>
      <c r="F63" s="147"/>
      <c r="G63" s="147"/>
      <c r="H63" s="147"/>
      <c r="I63" s="148"/>
      <c r="J63" s="148"/>
      <c r="K63" s="147"/>
      <c r="L63" s="102"/>
      <c r="M63" s="97"/>
    </row>
    <row r="64" spans="1:13" s="95" customFormat="1" ht="15">
      <c r="A64" s="124"/>
      <c r="B64" s="149"/>
      <c r="C64" s="147"/>
      <c r="D64" s="147"/>
      <c r="E64" s="147"/>
      <c r="F64" s="147"/>
      <c r="G64" s="147"/>
      <c r="H64" s="147"/>
      <c r="I64" s="148"/>
      <c r="J64" s="148"/>
      <c r="K64" s="147"/>
      <c r="L64" s="102"/>
      <c r="M64" s="97"/>
    </row>
    <row r="65" spans="1:13" s="95" customFormat="1" ht="15">
      <c r="A65" s="97"/>
      <c r="B65" s="98"/>
      <c r="C65" s="97"/>
      <c r="D65" s="97"/>
      <c r="E65" s="97"/>
      <c r="F65" s="97"/>
      <c r="G65" s="97"/>
      <c r="H65" s="97"/>
      <c r="I65" s="99"/>
      <c r="J65" s="99"/>
      <c r="K65" s="97"/>
      <c r="L65" s="97"/>
      <c r="M65" s="97"/>
    </row>
  </sheetData>
  <sheetProtection password="C4F2" sheet="1"/>
  <mergeCells count="36">
    <mergeCell ref="O19:Q19"/>
    <mergeCell ref="O2:O3"/>
    <mergeCell ref="O14:Q15"/>
    <mergeCell ref="O4:O6"/>
    <mergeCell ref="O16:Q16"/>
    <mergeCell ref="O17:Q17"/>
    <mergeCell ref="O18:Q18"/>
    <mergeCell ref="J50:K50"/>
    <mergeCell ref="E19:K19"/>
    <mergeCell ref="E23:K23"/>
    <mergeCell ref="I49:K49"/>
    <mergeCell ref="C36:C37"/>
    <mergeCell ref="D36:H36"/>
    <mergeCell ref="D37:F37"/>
    <mergeCell ref="I38:J38"/>
    <mergeCell ref="I39:J39"/>
    <mergeCell ref="I40:J40"/>
    <mergeCell ref="E17:K17"/>
    <mergeCell ref="I1:K1"/>
    <mergeCell ref="A3:K3"/>
    <mergeCell ref="A4:K4"/>
    <mergeCell ref="E15:K15"/>
    <mergeCell ref="K36:K37"/>
    <mergeCell ref="G37:H37"/>
    <mergeCell ref="I36:J37"/>
    <mergeCell ref="E24:F24"/>
    <mergeCell ref="I41:J41"/>
    <mergeCell ref="B36:B37"/>
    <mergeCell ref="D38:F38"/>
    <mergeCell ref="D39:F39"/>
    <mergeCell ref="D40:F40"/>
    <mergeCell ref="D41:F41"/>
    <mergeCell ref="G38:H38"/>
    <mergeCell ref="G39:H39"/>
    <mergeCell ref="G40:H40"/>
    <mergeCell ref="G41:H41"/>
  </mergeCells>
  <printOptions/>
  <pageMargins left="0.77" right="0.2" top="0.489583333333333" bottom="0.75" header="0.3" footer="0.3"/>
  <pageSetup horizontalDpi="300" verticalDpi="300" orientation="portrait" paperSize="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Loneley</dc:creator>
  <cp:keywords/>
  <dc:description/>
  <cp:lastModifiedBy>USER</cp:lastModifiedBy>
  <cp:lastPrinted>2018-01-09T04:23:41Z</cp:lastPrinted>
  <dcterms:created xsi:type="dcterms:W3CDTF">2011-01-18T05:14:40Z</dcterms:created>
  <dcterms:modified xsi:type="dcterms:W3CDTF">2018-01-09T04:23:49Z</dcterms:modified>
  <cp:category/>
  <cp:version/>
  <cp:contentType/>
  <cp:contentStatus/>
</cp:coreProperties>
</file>